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20" windowHeight="10464" tabRatio="798" activeTab="0"/>
  </bookViews>
  <sheets>
    <sheet name="kazalo" sheetId="1" r:id="rId1"/>
    <sheet name="1 KN2 nazivi" sheetId="2" r:id="rId2"/>
    <sheet name="2 menjava skupaj" sheetId="3" r:id="rId3"/>
    <sheet name="3 menjava KN2" sheetId="4" r:id="rId4"/>
    <sheet name="4 Saldo KN2" sheetId="5" r:id="rId5"/>
    <sheet name="5 Uvoz KN2" sheetId="6" r:id="rId6"/>
    <sheet name="6 Izvoz KN2" sheetId="7" r:id="rId7"/>
    <sheet name="7 Pokritost KN2" sheetId="8" r:id="rId8"/>
    <sheet name="8 menjava skupaj regije" sheetId="9" r:id="rId9"/>
    <sheet name="9 po regijah menjava KN2" sheetId="10" r:id="rId10"/>
    <sheet name="10 po regijah uvoz KN2" sheetId="11" r:id="rId11"/>
    <sheet name="11 po regijah izvoz KN2" sheetId="12" r:id="rId12"/>
    <sheet name="12 (ne)predelanost" sheetId="13" r:id="rId13"/>
    <sheet name="13 (ne)predelanostKN2" sheetId="14" r:id="rId14"/>
    <sheet name="14 kolicine blagovna menj KN2 " sheetId="15" r:id="rId15"/>
    <sheet name="15 kolicine uvozKN2" sheetId="16" r:id="rId16"/>
    <sheet name="16 kolicine izvoz KN2" sheetId="17" r:id="rId17"/>
    <sheet name="17 uvozne cene" sheetId="18" r:id="rId18"/>
    <sheet name="18 izvozne cene" sheetId="19" r:id="rId19"/>
    <sheet name="19 delež dvosmerne trgovine" sheetId="20" r:id="rId20"/>
  </sheets>
  <definedNames>
    <definedName name="_Toc175039857" localSheetId="1">'1 KN2 nazivi'!$B$1</definedName>
  </definedNames>
  <calcPr fullCalcOnLoad="1"/>
</workbook>
</file>

<file path=xl/sharedStrings.xml><?xml version="1.0" encoding="utf-8"?>
<sst xmlns="http://schemas.openxmlformats.org/spreadsheetml/2006/main" count="1340" uniqueCount="221">
  <si>
    <t> 01       žive živali</t>
  </si>
  <si>
    <t> 02       meso</t>
  </si>
  <si>
    <t> 03       ribe,raki,mehkužci</t>
  </si>
  <si>
    <t> 04       mlečni izdelki,jajca</t>
  </si>
  <si>
    <t> 05       ostali proizvodi žival. izvora</t>
  </si>
  <si>
    <t> 06       živo drevje in rastline</t>
  </si>
  <si>
    <t> 07       zelenjava</t>
  </si>
  <si>
    <t> 08       sadje</t>
  </si>
  <si>
    <t> 09       kava,čaj,začimbe</t>
  </si>
  <si>
    <t> 10       žita</t>
  </si>
  <si>
    <t> 11       proizvodi mlinske ind.</t>
  </si>
  <si>
    <t> 12       oljna semena in plodovi</t>
  </si>
  <si>
    <t> 13       rastlinske smole, ekstrakti</t>
  </si>
  <si>
    <t> 14       rastl.materiali za pletarstvo</t>
  </si>
  <si>
    <t> 15       masti in olja</t>
  </si>
  <si>
    <t> 16       izdelki iz mesa in rib</t>
  </si>
  <si>
    <t> 17       sladkor in sladk.proizvodi</t>
  </si>
  <si>
    <t> 18       kakav in kakavovi izd</t>
  </si>
  <si>
    <t> 19       izdelki iz žit, moke</t>
  </si>
  <si>
    <t> 20       proizvodi iz zelenjave in sadja</t>
  </si>
  <si>
    <t> 21       razna živila</t>
  </si>
  <si>
    <t> 22       pijače,alkoholi in kis</t>
  </si>
  <si>
    <t> 24       tobak</t>
  </si>
  <si>
    <t>skupina živali in meso</t>
  </si>
  <si>
    <t>skupina zelenjava in sadje</t>
  </si>
  <si>
    <t>skupina žita in proizvodi</t>
  </si>
  <si>
    <t>Skupaj kmetijski in živilski proizvodi</t>
  </si>
  <si>
    <t>STATISTIČNA PRILOGA DELOVNEGA ZVEZKA</t>
  </si>
  <si>
    <t> 23       ostanki in odpadki živil. Ind.</t>
  </si>
  <si>
    <t>vrednost, v Eur</t>
  </si>
  <si>
    <t>Avstrija</t>
  </si>
  <si>
    <t>Belgija</t>
  </si>
  <si>
    <t>Ciper</t>
  </si>
  <si>
    <t>Češka</t>
  </si>
  <si>
    <t>Danska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</si>
  <si>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</si>
  <si>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</si>
  <si>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</si>
  <si>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</si>
  <si>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</si>
  <si>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</si>
  <si>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</si>
  <si>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</si>
  <si>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Luksemburg</t>
  </si>
  <si>
    <t>Madžarska</t>
  </si>
  <si>
    <t>Malta</t>
  </si>
  <si>
    <t>Nemčija</t>
  </si>
  <si>
    <t>Nizozemska</t>
  </si>
  <si>
    <t>Poljska</t>
  </si>
  <si>
    <t>Portugalska</t>
  </si>
  <si>
    <t>Slovaška</t>
  </si>
  <si>
    <t>Španija</t>
  </si>
  <si>
    <t>Švedska</t>
  </si>
  <si>
    <t>Združeno kraljestvo</t>
  </si>
  <si>
    <t>Hrvaška</t>
  </si>
  <si>
    <t>Makedonija</t>
  </si>
  <si>
    <t>EU-15</t>
  </si>
  <si>
    <t>EX YU</t>
  </si>
  <si>
    <t>ostali svet</t>
  </si>
  <si>
    <t>Vir podatkov: Surs</t>
  </si>
  <si>
    <t>Št.poglavja</t>
  </si>
  <si>
    <t>Naziv poglavja po KN</t>
  </si>
  <si>
    <t>Okrajšan naziv poglavja</t>
  </si>
  <si>
    <t>Žive živali</t>
  </si>
  <si>
    <t>Meso in drugi užitni klavnični proizvodi</t>
  </si>
  <si>
    <t>Meso</t>
  </si>
  <si>
    <t>Ribe, raki, mehkužci in drugi vodni nevretenčarji</t>
  </si>
  <si>
    <t>Ribe, raki, mehkužci</t>
  </si>
  <si>
    <t>Mlečni izdelki; perutninska in ptičja jajca; naravni med; užitni proizvodi ki niso navedeni in ne zajeti na drugem mestu</t>
  </si>
  <si>
    <t>Mlečni izdelki, jajca</t>
  </si>
  <si>
    <t>Proizvodi živalskega izvora, ki niso navedeni in ne zajeti na drugem mestu</t>
  </si>
  <si>
    <t>Ostali proizvodi živalskega izvora</t>
  </si>
  <si>
    <t>Živo drevje in druge rastline; čebulice, korenine in podobno; rezano cvetje in okrasno listje</t>
  </si>
  <si>
    <t>Živo drevje in rastline</t>
  </si>
  <si>
    <t>Užitne vrtnine, nekateri koreni in gomolji</t>
  </si>
  <si>
    <t>Zelenjava</t>
  </si>
  <si>
    <t>Užitno sadje in lupinasto sadje (oreščki); lupine agrumov ali dinj ali lubenic</t>
  </si>
  <si>
    <t>Sadje</t>
  </si>
  <si>
    <t>Kava, pravi čaj, mate čaj in začimbe</t>
  </si>
  <si>
    <t>Kava, čaj, začimbe</t>
  </si>
  <si>
    <t>Žita</t>
  </si>
  <si>
    <t>Proizvodi mlinske industrije; slad; škrob, inulin; pšenični gluten</t>
  </si>
  <si>
    <t>Proizvodi mlinske industrije</t>
  </si>
  <si>
    <t>Oljna semena in plodovi; razno zrnje, semena in plodovi; industrijske in zdravilne rastline; slama in krma (voluminozna)</t>
  </si>
  <si>
    <t>Oljna semena in plodovi</t>
  </si>
  <si>
    <t>Šelak; gume, smole in drugi rastlinski sokovi in ekstrakti</t>
  </si>
  <si>
    <t>Rastlinske smole, ekstrakti</t>
  </si>
  <si>
    <t>Rastlinski materiali za pletarstvo; rastlinski proizvodi ki niso omenjeni in ne zajeti na drugem mestu</t>
  </si>
  <si>
    <t>Rastlinski materiali za pletarstvo</t>
  </si>
  <si>
    <t>Masti in olja živalskega in rastlinskega izvora in proizvodi njihovega razkrajanja; predelane užitne masti; voski živalskega in rastlinskega izvora</t>
  </si>
  <si>
    <t>Masti in olja</t>
  </si>
  <si>
    <t>Izdelki iz mesa, rib, rakov, mehkužcev ali drugih vodnih nevretenčarjev</t>
  </si>
  <si>
    <t>Izdelki iz mesa in rib</t>
  </si>
  <si>
    <t>Sladkor in sladkorni proizvodi</t>
  </si>
  <si>
    <t>Kakav in kakavovi izdelki</t>
  </si>
  <si>
    <t>Izdelki iz žit, moke, škroba ali mleka; slaščičarski izdelki</t>
  </si>
  <si>
    <t>Izdelki iz žit, moke</t>
  </si>
  <si>
    <t>Proizvodi iz vrtnin, sadja, lupinastega sadja ali drugih delov rastlin</t>
  </si>
  <si>
    <t>Proizvodi iz zelenjave in sadja</t>
  </si>
  <si>
    <t>Razna živila</t>
  </si>
  <si>
    <t>Pijače, alkoholi in kis</t>
  </si>
  <si>
    <t>Ostanki in odpadki živilske industrije; pripravljena krma za živali</t>
  </si>
  <si>
    <t>Ostanki in odpadki živilske industrije</t>
  </si>
  <si>
    <t>Tobak in tobačni nadomestki</t>
  </si>
  <si>
    <t>Tobak</t>
  </si>
  <si>
    <t xml:space="preserve">Priloga 1: </t>
  </si>
  <si>
    <t xml:space="preserve">Priloga 2: </t>
  </si>
  <si>
    <t>Uvoz kmetijskih in živilskih proizvodov v obdobju 2002-2007, po skupinah blaga, v Eur</t>
  </si>
  <si>
    <t>Uvoz kmetijskih in živilskih proizvodov v obdobju 2002-2007, po skupinah blaga, v Eur: Rangirano po vrednosti uvoza v letu 2007</t>
  </si>
  <si>
    <t>Uvoz</t>
  </si>
  <si>
    <t>Izvoz</t>
  </si>
  <si>
    <t>Proizvodi skupaj, v mio Eur</t>
  </si>
  <si>
    <t>Blagovna menjava (uvoz + izvoz)</t>
  </si>
  <si>
    <t>Saldo menjave (izvoz - uvoz)</t>
  </si>
  <si>
    <t>Pokritost uvoza z izvozom (izvoz/uvoz), v %</t>
  </si>
  <si>
    <t>Kmetijski in živilski proizvodi, v mio Eur</t>
  </si>
  <si>
    <t>Menjava proizvodov skupaj ter kmetijskih in živilskih proizvodov v obdobju 2002-2007, skupaj, v Eur</t>
  </si>
  <si>
    <t>rast, v %</t>
  </si>
  <si>
    <t>Bosna in Hercegovina</t>
  </si>
  <si>
    <t>Bolgarija</t>
  </si>
  <si>
    <t>Črna gora</t>
  </si>
  <si>
    <t>Romunija</t>
  </si>
  <si>
    <t>Kosovo</t>
  </si>
  <si>
    <t>vrednost, v 000 Eur</t>
  </si>
  <si>
    <t>EU-26</t>
  </si>
  <si>
    <t xml:space="preserve">Skupaj </t>
  </si>
  <si>
    <t>07/06</t>
  </si>
  <si>
    <t>Saldo menjave</t>
  </si>
  <si>
    <t>07/02</t>
  </si>
  <si>
    <t>EU-11</t>
  </si>
  <si>
    <t xml:space="preserve">Priloga 4: </t>
  </si>
  <si>
    <t xml:space="preserve">Priloga 4a: </t>
  </si>
  <si>
    <t xml:space="preserve">Priloga 5: </t>
  </si>
  <si>
    <t xml:space="preserve">Priloga 5a: </t>
  </si>
  <si>
    <t xml:space="preserve">Izvoz kmetijskih in živilskih proizvodov v obdobju 2002-2007, po skupinah blaga, v Eur  </t>
  </si>
  <si>
    <t>Izvoz kmetijskih in živilskih proizvodov v obdobju 2002-2007, po skupinah blaga, v Eur: Rangirano po vrednosti izvoza v letu 2007</t>
  </si>
  <si>
    <t xml:space="preserve">Blagovna menjava kmetijskih in živilskih proizvodov v obdobju 2002-2007, po skupinah blaga, v Eur  </t>
  </si>
  <si>
    <t>Blagovna menjava kmetijskih in živilskih proizvodov v obdobju 2002-2007, po skupinah blaga, v Eur: Rangirano po vrednosti menjave v letu 2007</t>
  </si>
  <si>
    <t>Saldo kmetijskih in živilskih proizvodov v obdobju 2002-2007, po skupinah blaga, v Eur: Rangirano po vrednosti salda v letu 2007</t>
  </si>
  <si>
    <t xml:space="preserve">Saldo menjave kmetijskih in živilskih proizvodov v obdobju 2002-2007, po skupinah blaga, v Eur  </t>
  </si>
  <si>
    <t xml:space="preserve">Pokritost menjave kmetijskih in živilskih proizvodov v obdobju 2002-2007, po skupinah blaga, v Eur  </t>
  </si>
  <si>
    <t>Pokritost menjave kmetijskih in živilskih proizvodov v obdobju 2002-2007, po skupinah blaga, v Eur: Rangirano po pokritosti v letu 2007</t>
  </si>
  <si>
    <t>v %</t>
  </si>
  <si>
    <t xml:space="preserve">Priloga 10: </t>
  </si>
  <si>
    <t>cene, v Eur/kg</t>
  </si>
  <si>
    <t>rast, letna, v %</t>
  </si>
  <si>
    <t>količine, v kilogramih</t>
  </si>
  <si>
    <t xml:space="preserve">Priloga 12: </t>
  </si>
  <si>
    <t xml:space="preserve">Priloga 11: </t>
  </si>
  <si>
    <t xml:space="preserve">Priloga 11a: </t>
  </si>
  <si>
    <t xml:space="preserve">Priloga 13: </t>
  </si>
  <si>
    <t>rast v %, 2002 = 0</t>
  </si>
  <si>
    <t xml:space="preserve">Srbija </t>
  </si>
  <si>
    <t xml:space="preserve">Priloga 14: </t>
  </si>
  <si>
    <t>BIH</t>
  </si>
  <si>
    <t>Norveška</t>
  </si>
  <si>
    <t>Srbija</t>
  </si>
  <si>
    <t>skupaj</t>
  </si>
  <si>
    <t>Izvoz kmetijskih in živilskih proizvodov v 2007, po regijah, v tisoč Eur</t>
  </si>
  <si>
    <t>Izvoz kmetijskih in živilskih proizvodov v 2007, po regijah, deleži v skupaj</t>
  </si>
  <si>
    <t xml:space="preserve">Priloga 14a: </t>
  </si>
  <si>
    <t>Delež dvosmerne trgovine kmetijskih in živilskih proizvodov v obdobju 2002-2007, po skupinah blaga, v %</t>
  </si>
  <si>
    <t>delež, v %</t>
  </si>
  <si>
    <t xml:space="preserve">Priloga 3: </t>
  </si>
  <si>
    <t xml:space="preserve">Priloga 3a: </t>
  </si>
  <si>
    <t xml:space="preserve">Priloga 6: </t>
  </si>
  <si>
    <t xml:space="preserve">Priloga 6a: </t>
  </si>
  <si>
    <t xml:space="preserve">Priloga 7: </t>
  </si>
  <si>
    <t xml:space="preserve">Priloga 7a: </t>
  </si>
  <si>
    <t xml:space="preserve">  Nepredelani proizvodi </t>
  </si>
  <si>
    <t xml:space="preserve">  Predelani proizvodi</t>
  </si>
  <si>
    <t xml:space="preserve">  Ostalo</t>
  </si>
  <si>
    <t xml:space="preserve">  Skupaj</t>
  </si>
  <si>
    <t>Blagovna menjava</t>
  </si>
  <si>
    <t>Saldo menjave (izvoz-uvoz)</t>
  </si>
  <si>
    <t>Pokritost uvoza z izvozom (izvoz / uvoz), v %</t>
  </si>
  <si>
    <t>vrednost, v mio Eur</t>
  </si>
  <si>
    <t>Prispevek k negativnemu saldu države, v %</t>
  </si>
  <si>
    <t>Delež v celotnem slovenskem uvozu, v %</t>
  </si>
  <si>
    <t>Delež v celotnem slovenskem izvozu, v %</t>
  </si>
  <si>
    <t>Menjava kmetijskih in živilskih proizvodov  v obdobju 2002-2007, glede na (ne)predelanost</t>
  </si>
  <si>
    <t>Nepredelani</t>
  </si>
  <si>
    <t xml:space="preserve">Predelani </t>
  </si>
  <si>
    <t>UVOZ</t>
  </si>
  <si>
    <t>Skupaj</t>
  </si>
  <si>
    <t>Ostalo</t>
  </si>
  <si>
    <t>struktura, v %</t>
  </si>
  <si>
    <t>striktura, v %</t>
  </si>
  <si>
    <t>IZVOZ</t>
  </si>
  <si>
    <t>Uvoz in izvoz kmetijskih in živilskih proizvodov v letu 2007, glede na predelanost, v tisoč Eur</t>
  </si>
  <si>
    <t>Uvoz kmetijskih in živilskih proizvodov v obdobju 2002-2007, po skupinah blaga, količine</t>
  </si>
  <si>
    <t>Uvoz kmetijskih in živilskih proizvodov v obdobju 2002-2007, po skupinah blaga, količine, rangirano po rasti v obodobju 2002 - 2007</t>
  </si>
  <si>
    <t>Izvoz kmetijskih in živilskih proizvodov v obdobju 2002-2007, po skupinah blaga, količine</t>
  </si>
  <si>
    <t>Izvoz kmetijskih in živilskih proizvodov v obdobju 2002-2007, po skupinah blaga, količine, rangirano po rasti v obodobju 2002 - 2007</t>
  </si>
  <si>
    <t>Blagovna menjava kmetijskih in živilskih proizvodov v obdobju 2002-2007, po skupinah blaga, količine</t>
  </si>
  <si>
    <t>Blagovna menjava kmetijskih in živilskih proizvodov v obdobju 2002-2007, po skupinah blaga, količine, rangirano po rasti v obodobju 2002 - 2007</t>
  </si>
  <si>
    <t>Povprečne uvozne cene kmetijskih in živilskih proizvodov v obdobju 2002-2007, po skupinah blaga</t>
  </si>
  <si>
    <t>Povprečne uvozne cene kmetijskih in živilskih proizvodov v obdobju 2002-2007, po skupinah blaga, rangirano po rasti v obdobju 2002 - 2007</t>
  </si>
  <si>
    <t>Povprečne izvozne cene kmetijskih in živilskih proizvodov v obdobju 2002-2007, po skupinah blaga</t>
  </si>
  <si>
    <t>Povprečne izvozne cene kmetijskih in živilskih proizvodov v obdobju 2002-2007, po skupinah blaga, rangirano po rasti v obdobju 2002 - 2007</t>
  </si>
  <si>
    <t xml:space="preserve">Priloga 15: </t>
  </si>
  <si>
    <t xml:space="preserve">Priloga 15a: </t>
  </si>
  <si>
    <t xml:space="preserve">Priloga 16: </t>
  </si>
  <si>
    <t xml:space="preserve">Priloga 9: </t>
  </si>
  <si>
    <t>Vir: Kombinirana nomenklatura, Uradni list EU</t>
  </si>
  <si>
    <t xml:space="preserve">Priloga 16a: </t>
  </si>
  <si>
    <t>Uvoz kmetijskih in živilskih proizvodov v 2007, po regijah, v tisoč Eur</t>
  </si>
  <si>
    <t>Uvoz kmetijskih in živilskih proizvodov v 2007, po regijah, deleži v skupaj</t>
  </si>
  <si>
    <t>Menjava kmetijskih in živilskih proizvodov v 2007, po regijah, v tisoč Eur</t>
  </si>
  <si>
    <t>Menjava kmetijskih in živilskih proizvodov v 2007, po regijah, deleži v skupaj</t>
  </si>
  <si>
    <t xml:space="preserve">Priloga 9a: </t>
  </si>
  <si>
    <t xml:space="preserve">Priloga 10a: </t>
  </si>
  <si>
    <t xml:space="preserve">Priloga 17: </t>
  </si>
  <si>
    <t xml:space="preserve">Priloga 17a: </t>
  </si>
  <si>
    <t xml:space="preserve">Priloga 18: </t>
  </si>
  <si>
    <t xml:space="preserve">Priloga 18a: </t>
  </si>
  <si>
    <t xml:space="preserve">Priloga 19: </t>
  </si>
  <si>
    <t>Kmetijski in živilski proizvodi, naziv poglavij po kombinirani nomenklaturi (KN)</t>
  </si>
  <si>
    <t>Menjava kmetijskih in živilskih proizvodov v letih 2002, 2006 in 2007, po regijah, v tisoč Eur</t>
  </si>
  <si>
    <t>v 000 Eur</t>
  </si>
  <si>
    <t>Priloga 8: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</si>
</sst>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00"/>
    <numFmt numFmtId="172" formatCode="0.0000"/>
    <numFmt numFmtId="173" formatCode="0.000"/>
    <numFmt numFmtId="174" formatCode="_-* #,##0\ _S_I_T_-;\-* #,##0\ _S_I_T_-;_-* &quot;-&quot;??\ _S_I_T_-;_-@_-"/>
    <numFmt numFmtId="175" formatCode="#,##0_ ;\-#,##0\ "/>
    <numFmt numFmtId="176" formatCode="#,##0.000"/>
  </numFmts>
  <fonts count="5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33" borderId="13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3" borderId="0" xfId="0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0" fontId="9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6" fontId="0" fillId="33" borderId="0" xfId="0" applyNumberFormat="1" applyFont="1" applyFill="1" applyBorder="1" applyAlignment="1" quotePrefix="1">
      <alignment horizontal="right"/>
    </xf>
    <xf numFmtId="0" fontId="5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wrapText="1"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164" fontId="0" fillId="0" borderId="10" xfId="0" applyNumberForma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49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9" fillId="35" borderId="10" xfId="0" applyFont="1" applyFill="1" applyBorder="1" applyAlignment="1">
      <alignment horizontal="right"/>
    </xf>
    <xf numFmtId="0" fontId="49" fillId="35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right"/>
    </xf>
    <xf numFmtId="0" fontId="49" fillId="35" borderId="11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19">
      <selection activeCell="B7" sqref="B7"/>
    </sheetView>
  </sheetViews>
  <sheetFormatPr defaultColWidth="9.140625" defaultRowHeight="12.75"/>
  <cols>
    <col min="1" max="1" width="9.8515625" style="0" customWidth="1"/>
    <col min="2" max="2" width="119.421875" style="0" customWidth="1"/>
  </cols>
  <sheetData>
    <row r="1" ht="21">
      <c r="B1" s="10" t="s">
        <v>27</v>
      </c>
    </row>
    <row r="2" ht="16.5" customHeight="1">
      <c r="B2" s="22"/>
    </row>
    <row r="3" ht="16.5" customHeight="1">
      <c r="B3" s="22"/>
    </row>
    <row r="4" spans="1:2" ht="12.75">
      <c r="A4" s="40" t="str">
        <f>+'1 KN2 nazivi'!A1</f>
        <v>Priloga 1: </v>
      </c>
      <c r="B4" t="str">
        <f>+'1 KN2 nazivi'!_Toc175039857</f>
        <v>Kmetijski in živilski proizvodi, naziv poglavij po kombinirani nomenklaturi (KN)</v>
      </c>
    </row>
    <row r="5" ht="12.75">
      <c r="A5" s="40"/>
    </row>
    <row r="6" spans="1:2" ht="12.75">
      <c r="A6" s="40" t="str">
        <f>+'2 menjava skupaj'!A1</f>
        <v>Priloga 2: </v>
      </c>
      <c r="B6" t="str">
        <f>+'2 menjava skupaj'!B1</f>
        <v>Menjava proizvodov skupaj ter kmetijskih in živilskih proizvodov v obdobju 2002-2007, skupaj, v Eur</v>
      </c>
    </row>
    <row r="7" ht="12.75">
      <c r="A7" s="40"/>
    </row>
    <row r="8" spans="1:2" ht="12.75">
      <c r="A8" s="40" t="str">
        <f>+'3 menjava KN2'!A1</f>
        <v>Priloga 3: </v>
      </c>
      <c r="B8" t="str">
        <f>+'3 menjava KN2'!B1</f>
        <v>Blagovna menjava kmetijskih in živilskih proizvodov v obdobju 2002-2007, po skupinah blaga, v Eur  </v>
      </c>
    </row>
    <row r="9" spans="1:2" ht="12.75">
      <c r="A9" s="40" t="str">
        <f>+'3 menjava KN2'!A39</f>
        <v>Priloga 3a: </v>
      </c>
      <c r="B9" t="str">
        <f>+'3 menjava KN2'!B39</f>
        <v>Blagovna menjava kmetijskih in živilskih proizvodov v obdobju 2002-2007, po skupinah blaga, v Eur: Rangirano po vrednosti menjave v letu 2007</v>
      </c>
    </row>
    <row r="10" ht="12.75">
      <c r="A10" s="40"/>
    </row>
    <row r="11" spans="1:2" ht="12.75">
      <c r="A11" s="40" t="str">
        <f>+'4 Saldo KN2'!A1</f>
        <v>Priloga 4: </v>
      </c>
      <c r="B11" t="str">
        <f>+'4 Saldo KN2'!B1</f>
        <v>Saldo menjave kmetijskih in živilskih proizvodov v obdobju 2002-2007, po skupinah blaga, v Eur  </v>
      </c>
    </row>
    <row r="12" spans="1:2" ht="12.75">
      <c r="A12" s="40" t="str">
        <f>+'4 Saldo KN2'!A39</f>
        <v>Priloga 4a: </v>
      </c>
      <c r="B12" t="str">
        <f>+'4 Saldo KN2'!B39</f>
        <v>Saldo kmetijskih in živilskih proizvodov v obdobju 2002-2007, po skupinah blaga, v Eur: Rangirano po vrednosti salda v letu 2007</v>
      </c>
    </row>
    <row r="14" spans="1:2" ht="12.75">
      <c r="A14" t="str">
        <f>+'5 Uvoz KN2'!A1</f>
        <v>Priloga 5: </v>
      </c>
      <c r="B14" t="str">
        <f>+'5 Uvoz KN2'!B1</f>
        <v>Uvoz kmetijskih in živilskih proizvodov v obdobju 2002-2007, po skupinah blaga, v Eur</v>
      </c>
    </row>
    <row r="15" spans="1:2" ht="12.75">
      <c r="A15" t="str">
        <f>+'5 Uvoz KN2'!A39</f>
        <v>Priloga 5a: </v>
      </c>
      <c r="B15" t="str">
        <f>+'5 Uvoz KN2'!B39</f>
        <v>Uvoz kmetijskih in živilskih proizvodov v obdobju 2002-2007, po skupinah blaga, v Eur: Rangirano po vrednosti uvoza v letu 2007</v>
      </c>
    </row>
    <row r="17" spans="1:2" ht="12.75">
      <c r="A17" t="str">
        <f>+'6 Izvoz KN2'!A1</f>
        <v>Priloga 6: </v>
      </c>
      <c r="B17" t="str">
        <f>+'6 Izvoz KN2'!B1</f>
        <v>Izvoz kmetijskih in živilskih proizvodov v obdobju 2002-2007, po skupinah blaga, v Eur  </v>
      </c>
    </row>
    <row r="18" spans="1:2" ht="12.75">
      <c r="A18" t="str">
        <f>+'6 Izvoz KN2'!A39</f>
        <v>Priloga 6a: </v>
      </c>
      <c r="B18" t="str">
        <f>+'6 Izvoz KN2'!B39</f>
        <v>Izvoz kmetijskih in živilskih proizvodov v obdobju 2002-2007, po skupinah blaga, v Eur: Rangirano po vrednosti izvoza v letu 2007</v>
      </c>
    </row>
    <row r="20" spans="1:2" ht="12.75">
      <c r="A20" t="str">
        <f>+'7 Pokritost KN2'!A1</f>
        <v>Priloga 7: </v>
      </c>
      <c r="B20" t="str">
        <f>+'7 Pokritost KN2'!B1</f>
        <v>Pokritost menjave kmetijskih in živilskih proizvodov v obdobju 2002-2007, po skupinah blaga, v Eur  </v>
      </c>
    </row>
    <row r="21" spans="1:2" ht="12.75">
      <c r="A21" t="str">
        <f>+'7 Pokritost KN2'!A39</f>
        <v>Priloga 7a: </v>
      </c>
      <c r="B21" t="str">
        <f>+'7 Pokritost KN2'!B39</f>
        <v>Pokritost menjave kmetijskih in živilskih proizvodov v obdobju 2002-2007, po skupinah blaga, v Eur: Rangirano po pokritosti v letu 2007</v>
      </c>
    </row>
    <row r="23" spans="1:2" ht="12.75">
      <c r="A23" t="str">
        <f>+'8 menjava skupaj regije'!A1</f>
        <v>Priloga 8:</v>
      </c>
      <c r="B23" t="str">
        <f>+'8 menjava skupaj regije'!B1</f>
        <v>Menjava kmetijskih in živilskih proizvodov v letih 2002, 2006 in 2007, po regijah, v tisoč Eur</v>
      </c>
    </row>
    <row r="25" spans="1:2" ht="12.75">
      <c r="A25" t="str">
        <f>+'9 po regijah menjava KN2'!A1</f>
        <v>Priloga 9: </v>
      </c>
      <c r="B25" t="str">
        <f>+'9 po regijah menjava KN2'!B1</f>
        <v>Menjava kmetijskih in živilskih proizvodov v 2007, po regijah, v tisoč Eur</v>
      </c>
    </row>
    <row r="26" spans="1:2" ht="12.75">
      <c r="A26" t="str">
        <f>+'9 po regijah menjava KN2'!A39</f>
        <v>Priloga 9a: </v>
      </c>
      <c r="B26" t="str">
        <f>+'9 po regijah menjava KN2'!B39</f>
        <v>Menjava kmetijskih in živilskih proizvodov v 2007, po regijah, deleži v skupaj</v>
      </c>
    </row>
    <row r="28" spans="1:2" ht="12.75">
      <c r="A28" t="str">
        <f>+'10 po regijah uvoz KN2'!A1</f>
        <v>Priloga 10: </v>
      </c>
      <c r="B28" t="str">
        <f>+'10 po regijah uvoz KN2'!B1</f>
        <v>Uvoz kmetijskih in živilskih proizvodov v 2007, po regijah, v tisoč Eur</v>
      </c>
    </row>
    <row r="29" spans="1:2" ht="12.75">
      <c r="A29" t="str">
        <f>+'10 po regijah uvoz KN2'!A39</f>
        <v>Priloga 10a: </v>
      </c>
      <c r="B29" t="str">
        <f>+'10 po regijah uvoz KN2'!B39</f>
        <v>Uvoz kmetijskih in živilskih proizvodov v 2007, po regijah, deleži v skupaj</v>
      </c>
    </row>
    <row r="31" spans="1:2" ht="12.75">
      <c r="A31" t="str">
        <f>+'11 po regijah izvoz KN2'!A1</f>
        <v>Priloga 11: </v>
      </c>
      <c r="B31" t="str">
        <f>+'11 po regijah izvoz KN2'!B1</f>
        <v>Izvoz kmetijskih in živilskih proizvodov v 2007, po regijah, v tisoč Eur</v>
      </c>
    </row>
    <row r="32" spans="1:2" ht="12.75">
      <c r="A32" t="str">
        <f>+'11 po regijah izvoz KN2'!A39</f>
        <v>Priloga 11a: </v>
      </c>
      <c r="B32" t="str">
        <f>+'11 po regijah izvoz KN2'!B39</f>
        <v>Izvoz kmetijskih in živilskih proizvodov v 2007, po regijah, deleži v skupaj</v>
      </c>
    </row>
    <row r="34" spans="1:2" ht="12.75">
      <c r="A34" t="str">
        <f>+'12 (ne)predelanost'!A1</f>
        <v>Priloga 12: </v>
      </c>
      <c r="B34" t="str">
        <f>+'12 (ne)predelanost'!B1</f>
        <v>Menjava kmetijskih in živilskih proizvodov  v obdobju 2002-2007, glede na (ne)predelanost</v>
      </c>
    </row>
    <row r="36" spans="1:2" ht="12.75">
      <c r="A36" t="str">
        <f>+'13 (ne)predelanostKN2'!A1</f>
        <v>Priloga 13: </v>
      </c>
      <c r="B36" t="str">
        <f>+'13 (ne)predelanostKN2'!B1</f>
        <v>Uvoz in izvoz kmetijskih in živilskih proizvodov v letu 2007, glede na predelanost, v tisoč Eur</v>
      </c>
    </row>
    <row r="38" spans="1:2" ht="12.75">
      <c r="A38" t="str">
        <f>+'14 kolicine blagovna menj KN2 '!A1</f>
        <v>Priloga 14: </v>
      </c>
      <c r="B38" t="str">
        <f>+'14 kolicine blagovna menj KN2 '!B1</f>
        <v>Blagovna menjava kmetijskih in živilskih proizvodov v obdobju 2002-2007, po skupinah blaga, količine</v>
      </c>
    </row>
    <row r="39" spans="1:2" ht="12.75">
      <c r="A39" t="str">
        <f>+'14 kolicine blagovna menj KN2 '!A39</f>
        <v>Priloga 14a: </v>
      </c>
      <c r="B39" t="str">
        <f>+'14 kolicine blagovna menj KN2 '!B39</f>
        <v>Blagovna menjava kmetijskih in živilskih proizvodov v obdobju 2002-2007, po skupinah blaga, količine, rangirano po rasti v obodobju 2002 - 2007</v>
      </c>
    </row>
    <row r="41" spans="1:2" ht="12.75">
      <c r="A41" t="str">
        <f>+'15 kolicine uvozKN2'!A1</f>
        <v>Priloga 15: </v>
      </c>
      <c r="B41" t="str">
        <f>+'15 kolicine uvozKN2'!B1</f>
        <v>Uvoz kmetijskih in živilskih proizvodov v obdobju 2002-2007, po skupinah blaga, količine</v>
      </c>
    </row>
    <row r="42" spans="1:2" ht="12.75">
      <c r="A42" t="str">
        <f>+'15 kolicine uvozKN2'!A39</f>
        <v>Priloga 15a: </v>
      </c>
      <c r="B42" t="str">
        <f>+'15 kolicine uvozKN2'!B39</f>
        <v>Uvoz kmetijskih in živilskih proizvodov v obdobju 2002-2007, po skupinah blaga, količine, rangirano po rasti v obodobju 2002 - 2007</v>
      </c>
    </row>
    <row r="44" spans="1:2" ht="12.75">
      <c r="A44" t="str">
        <f>+'16 kolicine izvoz KN2'!A1</f>
        <v>Priloga 16: </v>
      </c>
      <c r="B44" t="str">
        <f>+'16 kolicine izvoz KN2'!B1</f>
        <v>Izvoz kmetijskih in živilskih proizvodov v obdobju 2002-2007, po skupinah blaga, količine</v>
      </c>
    </row>
    <row r="45" spans="1:2" ht="12.75">
      <c r="A45" t="str">
        <f>+'16 kolicine izvoz KN2'!A39</f>
        <v>Priloga 16a: </v>
      </c>
      <c r="B45" t="str">
        <f>+'16 kolicine izvoz KN2'!B39</f>
        <v>Izvoz kmetijskih in živilskih proizvodov v obdobju 2002-2007, po skupinah blaga, količine, rangirano po rasti v obodobju 2002 - 2007</v>
      </c>
    </row>
    <row r="47" spans="1:2" ht="12.75">
      <c r="A47" t="str">
        <f>+'17 uvozne cene'!A1</f>
        <v>Priloga 17: </v>
      </c>
      <c r="B47" t="str">
        <f>+'17 uvozne cene'!B1</f>
        <v>Povprečne uvozne cene kmetijskih in živilskih proizvodov v obdobju 2002-2007, po skupinah blaga</v>
      </c>
    </row>
    <row r="48" spans="1:2" ht="12.75">
      <c r="A48" t="str">
        <f>+'17 uvozne cene'!A38</f>
        <v>Priloga 17a: </v>
      </c>
      <c r="B48" t="str">
        <f>+'17 uvozne cene'!B38</f>
        <v>Povprečne uvozne cene kmetijskih in živilskih proizvodov v obdobju 2002-2007, po skupinah blaga, rangirano po rasti v obdobju 2002 - 2007</v>
      </c>
    </row>
    <row r="50" spans="1:2" ht="12.75">
      <c r="A50" t="str">
        <f>+'18 izvozne cene'!A1</f>
        <v>Priloga 18: </v>
      </c>
      <c r="B50" t="str">
        <f>+'18 izvozne cene'!B1</f>
        <v>Povprečne izvozne cene kmetijskih in živilskih proizvodov v obdobju 2002-2007, po skupinah blaga</v>
      </c>
    </row>
    <row r="51" spans="1:2" ht="12.75">
      <c r="A51" t="str">
        <f>+'18 izvozne cene'!A38</f>
        <v>Priloga 18a: </v>
      </c>
      <c r="B51" t="str">
        <f>+'18 izvozne cene'!B38</f>
        <v>Povprečne izvozne cene kmetijskih in živilskih proizvodov v obdobju 2002-2007, po skupinah blaga, rangirano po rasti v obdobju 2002 - 2007</v>
      </c>
    </row>
    <row r="53" spans="1:2" ht="12.75">
      <c r="A53" s="40" t="str">
        <f>+'19 delež dvosmerne trgovine'!A1</f>
        <v>Priloga 19: </v>
      </c>
      <c r="B53" t="str">
        <f>+'19 delež dvosmerne trgovine'!B1</f>
        <v>Delež dvosmerne trgovine kmetijskih in živilskih proizvodov v obdobju 2002-2007, po skupinah blaga, v %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zoomScalePageLayoutView="0" workbookViewId="0" topLeftCell="A39">
      <selection activeCell="B53" sqref="B53"/>
    </sheetView>
  </sheetViews>
  <sheetFormatPr defaultColWidth="9.140625" defaultRowHeight="12.75"/>
  <cols>
    <col min="1" max="1" width="35.140625" style="0" customWidth="1"/>
    <col min="17" max="17" width="9.8515625" style="0" customWidth="1"/>
    <col min="21" max="21" width="11.28125" style="0" customWidth="1"/>
    <col min="24" max="24" width="9.8515625" style="0" customWidth="1"/>
    <col min="26" max="26" width="10.8515625" style="0" customWidth="1"/>
  </cols>
  <sheetData>
    <row r="1" spans="1:2" ht="12.75">
      <c r="A1" s="11" t="s">
        <v>203</v>
      </c>
      <c r="B1" s="46" t="s">
        <v>208</v>
      </c>
    </row>
    <row r="2" ht="12.75">
      <c r="A2" s="16"/>
    </row>
    <row r="3" spans="1:36" ht="12.75">
      <c r="A3" s="92"/>
      <c r="B3" s="93" t="s">
        <v>30</v>
      </c>
      <c r="C3" s="93" t="s">
        <v>154</v>
      </c>
      <c r="D3" s="93" t="s">
        <v>31</v>
      </c>
      <c r="E3" s="93" t="s">
        <v>119</v>
      </c>
      <c r="F3" s="93" t="s">
        <v>32</v>
      </c>
      <c r="G3" s="93" t="s">
        <v>33</v>
      </c>
      <c r="H3" s="93" t="s">
        <v>46</v>
      </c>
      <c r="I3" s="93" t="s">
        <v>34</v>
      </c>
      <c r="J3" s="93" t="s">
        <v>35</v>
      </c>
      <c r="K3" s="93" t="s">
        <v>51</v>
      </c>
      <c r="L3" s="93" t="s">
        <v>36</v>
      </c>
      <c r="M3" s="93" t="s">
        <v>37</v>
      </c>
      <c r="N3" s="93" t="s">
        <v>53</v>
      </c>
      <c r="O3" s="93" t="s">
        <v>38</v>
      </c>
      <c r="P3" s="93" t="s">
        <v>54</v>
      </c>
      <c r="Q3" s="93" t="s">
        <v>44</v>
      </c>
      <c r="R3" s="93" t="s">
        <v>39</v>
      </c>
      <c r="S3" s="93" t="s">
        <v>40</v>
      </c>
      <c r="T3" s="93" t="s">
        <v>42</v>
      </c>
      <c r="U3" s="93" t="s">
        <v>43</v>
      </c>
      <c r="V3" s="93" t="s">
        <v>41</v>
      </c>
      <c r="W3" s="93" t="s">
        <v>120</v>
      </c>
      <c r="X3" s="93" t="s">
        <v>55</v>
      </c>
      <c r="Y3" s="93" t="s">
        <v>45</v>
      </c>
      <c r="Z3" s="93" t="s">
        <v>47</v>
      </c>
      <c r="AA3" s="93" t="s">
        <v>155</v>
      </c>
      <c r="AB3" s="93" t="s">
        <v>48</v>
      </c>
      <c r="AC3" s="93" t="s">
        <v>49</v>
      </c>
      <c r="AD3" s="93" t="s">
        <v>121</v>
      </c>
      <c r="AE3" s="93" t="s">
        <v>52</v>
      </c>
      <c r="AF3" s="93" t="s">
        <v>50</v>
      </c>
      <c r="AG3" s="93" t="s">
        <v>122</v>
      </c>
      <c r="AH3" s="93" t="s">
        <v>120</v>
      </c>
      <c r="AI3" s="93" t="s">
        <v>156</v>
      </c>
      <c r="AJ3" s="94" t="s">
        <v>157</v>
      </c>
    </row>
    <row r="4" spans="1:36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91" t="s">
        <v>219</v>
      </c>
    </row>
    <row r="5" spans="1:36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J5" s="44"/>
    </row>
    <row r="6" spans="1:36" ht="12.75">
      <c r="A6" s="2" t="s">
        <v>0</v>
      </c>
      <c r="B6" s="25">
        <f>+'10 po regijah uvoz KN2'!B6+'11 po regijah izvoz KN2'!B6</f>
        <v>18010</v>
      </c>
      <c r="C6" s="25">
        <f>+'10 po regijah uvoz KN2'!C6+'11 po regijah izvoz KN2'!C6</f>
        <v>67</v>
      </c>
      <c r="D6" s="25">
        <f>+'10 po regijah uvoz KN2'!D6+'11 po regijah izvoz KN2'!D6</f>
        <v>83</v>
      </c>
      <c r="E6" s="25">
        <f>+'10 po regijah uvoz KN2'!E6+'11 po regijah izvoz KN2'!E6</f>
        <v>0</v>
      </c>
      <c r="F6" s="25">
        <f>+'10 po regijah uvoz KN2'!F6+'11 po regijah izvoz KN2'!F6</f>
        <v>0</v>
      </c>
      <c r="G6" s="25">
        <f>+'10 po regijah uvoz KN2'!G6+'11 po regijah izvoz KN2'!G6</f>
        <v>4338</v>
      </c>
      <c r="H6" s="25">
        <f>+'10 po regijah uvoz KN2'!H6+'11 po regijah izvoz KN2'!H6</f>
        <v>259</v>
      </c>
      <c r="I6" s="25">
        <f>+'10 po regijah uvoz KN2'!I6+'11 po regijah izvoz KN2'!I6</f>
        <v>69</v>
      </c>
      <c r="J6" s="25">
        <f>+'10 po regijah uvoz KN2'!J6+'11 po regijah izvoz KN2'!J6</f>
        <v>0</v>
      </c>
      <c r="K6" s="25">
        <f>+'10 po regijah uvoz KN2'!K6+'11 po regijah izvoz KN2'!K6</f>
        <v>0</v>
      </c>
      <c r="L6" s="25">
        <f>+'10 po regijah uvoz KN2'!L6+'11 po regijah izvoz KN2'!L6</f>
        <v>0</v>
      </c>
      <c r="M6" s="25">
        <f>+'10 po regijah uvoz KN2'!M6+'11 po regijah izvoz KN2'!M6</f>
        <v>8</v>
      </c>
      <c r="N6" s="25">
        <f>+'10 po regijah uvoz KN2'!N6+'11 po regijah izvoz KN2'!N6</f>
        <v>1026</v>
      </c>
      <c r="O6" s="25">
        <f>+'10 po regijah uvoz KN2'!O6+'11 po regijah izvoz KN2'!O6</f>
        <v>32</v>
      </c>
      <c r="P6" s="25">
        <f>+'10 po regijah uvoz KN2'!P6+'11 po regijah izvoz KN2'!P6</f>
        <v>739</v>
      </c>
      <c r="Q6" s="25">
        <f>+'10 po regijah uvoz KN2'!Q6+'11 po regijah izvoz KN2'!Q6</f>
        <v>4526</v>
      </c>
      <c r="R6" s="25">
        <f>+'10 po regijah uvoz KN2'!R6+'11 po regijah izvoz KN2'!R6</f>
        <v>0</v>
      </c>
      <c r="S6" s="25">
        <f>+'10 po regijah uvoz KN2'!S6+'11 po regijah izvoz KN2'!S6</f>
        <v>4842</v>
      </c>
      <c r="T6" s="25">
        <f>+'10 po regijah uvoz KN2'!T6+'11 po regijah izvoz KN2'!T6</f>
        <v>0</v>
      </c>
      <c r="U6" s="25">
        <f>+'10 po regijah uvoz KN2'!U6+'11 po regijah izvoz KN2'!U6</f>
        <v>0</v>
      </c>
      <c r="V6" s="25">
        <f>+'10 po regijah uvoz KN2'!V6+'11 po regijah izvoz KN2'!V6</f>
        <v>0</v>
      </c>
      <c r="W6" s="25">
        <f>+'10 po regijah uvoz KN2'!W6+'11 po regijah izvoz KN2'!W6</f>
        <v>0</v>
      </c>
      <c r="X6" s="25">
        <f>+'10 po regijah uvoz KN2'!X6+'11 po regijah izvoz KN2'!X6</f>
        <v>37</v>
      </c>
      <c r="Y6" s="25">
        <f>+'10 po regijah uvoz KN2'!Y6+'11 po regijah izvoz KN2'!Y6</f>
        <v>0</v>
      </c>
      <c r="Z6" s="25">
        <f>+'10 po regijah uvoz KN2'!Z6+'11 po regijah izvoz KN2'!Z6</f>
        <v>220</v>
      </c>
      <c r="AA6" s="25">
        <f>+'10 po regijah uvoz KN2'!AA6+'11 po regijah izvoz KN2'!AA6</f>
        <v>0</v>
      </c>
      <c r="AB6" s="25">
        <f>+'10 po regijah uvoz KN2'!AB6+'11 po regijah izvoz KN2'!AB6</f>
        <v>433</v>
      </c>
      <c r="AC6" s="25">
        <f>+'10 po regijah uvoz KN2'!AC6+'11 po regijah izvoz KN2'!AC6</f>
        <v>0</v>
      </c>
      <c r="AD6" s="25">
        <f>+'10 po regijah uvoz KN2'!AD6+'11 po regijah izvoz KN2'!AD6</f>
        <v>1296</v>
      </c>
      <c r="AE6" s="25">
        <f>+'10 po regijah uvoz KN2'!AE6+'11 po regijah izvoz KN2'!AE6</f>
        <v>0</v>
      </c>
      <c r="AF6" s="25">
        <f>+'10 po regijah uvoz KN2'!AF6+'11 po regijah izvoz KN2'!AF6</f>
        <v>675</v>
      </c>
      <c r="AG6" s="25">
        <f>+'10 po regijah uvoz KN2'!AG6+'11 po regijah izvoz KN2'!AG6</f>
        <v>246</v>
      </c>
      <c r="AH6" s="25">
        <f>+'10 po regijah uvoz KN2'!AH6+'11 po regijah izvoz KN2'!AH6</f>
        <v>0</v>
      </c>
      <c r="AI6" s="25">
        <f>+'10 po regijah uvoz KN2'!AI6+'11 po regijah izvoz KN2'!AI6</f>
        <v>33</v>
      </c>
      <c r="AJ6" s="25">
        <f>+'10 po regijah uvoz KN2'!AJ6+'11 po regijah izvoz KN2'!AJ6</f>
        <v>37066</v>
      </c>
    </row>
    <row r="7" spans="1:36" ht="12.75">
      <c r="A7" s="2" t="s">
        <v>1</v>
      </c>
      <c r="B7" s="25">
        <f>+'10 po regijah uvoz KN2'!B7+'11 po regijah izvoz KN2'!B7</f>
        <v>49765</v>
      </c>
      <c r="C7" s="25">
        <f>+'10 po regijah uvoz KN2'!C7+'11 po regijah izvoz KN2'!C7</f>
        <v>351</v>
      </c>
      <c r="D7" s="25">
        <f>+'10 po regijah uvoz KN2'!D7+'11 po regijah izvoz KN2'!D7</f>
        <v>3130</v>
      </c>
      <c r="E7" s="25">
        <f>+'10 po regijah uvoz KN2'!E7+'11 po regijah izvoz KN2'!E7</f>
        <v>73</v>
      </c>
      <c r="F7" s="25">
        <f>+'10 po regijah uvoz KN2'!F7+'11 po regijah izvoz KN2'!F7</f>
        <v>383</v>
      </c>
      <c r="G7" s="25">
        <f>+'10 po regijah uvoz KN2'!G7+'11 po regijah izvoz KN2'!G7</f>
        <v>1651</v>
      </c>
      <c r="H7" s="25">
        <f>+'10 po regijah uvoz KN2'!H7+'11 po regijah izvoz KN2'!H7</f>
        <v>13551</v>
      </c>
      <c r="I7" s="25">
        <f>+'10 po regijah uvoz KN2'!I7+'11 po regijah izvoz KN2'!I7</f>
        <v>3397</v>
      </c>
      <c r="J7" s="25">
        <f>+'10 po regijah uvoz KN2'!J7+'11 po regijah izvoz KN2'!J7</f>
        <v>0</v>
      </c>
      <c r="K7" s="25">
        <f>+'10 po regijah uvoz KN2'!K7+'11 po regijah izvoz KN2'!K7</f>
        <v>1302</v>
      </c>
      <c r="L7" s="25">
        <f>+'10 po regijah uvoz KN2'!L7+'11 po regijah izvoz KN2'!L7</f>
        <v>0</v>
      </c>
      <c r="M7" s="25">
        <f>+'10 po regijah uvoz KN2'!M7+'11 po regijah izvoz KN2'!M7</f>
        <v>2199</v>
      </c>
      <c r="N7" s="25">
        <f>+'10 po regijah uvoz KN2'!N7+'11 po regijah izvoz KN2'!N7</f>
        <v>47</v>
      </c>
      <c r="O7" s="25">
        <f>+'10 po regijah uvoz KN2'!O7+'11 po regijah izvoz KN2'!O7</f>
        <v>0</v>
      </c>
      <c r="P7" s="25">
        <f>+'10 po regijah uvoz KN2'!P7+'11 po regijah izvoz KN2'!P7</f>
        <v>4055</v>
      </c>
      <c r="Q7" s="25">
        <f>+'10 po regijah uvoz KN2'!Q7+'11 po regijah izvoz KN2'!Q7</f>
        <v>15852</v>
      </c>
      <c r="R7" s="25">
        <f>+'10 po regijah uvoz KN2'!R7+'11 po regijah izvoz KN2'!R7</f>
        <v>0</v>
      </c>
      <c r="S7" s="25">
        <f>+'10 po regijah uvoz KN2'!S7+'11 po regijah izvoz KN2'!S7</f>
        <v>51880</v>
      </c>
      <c r="T7" s="25">
        <f>+'10 po regijah uvoz KN2'!T7+'11 po regijah izvoz KN2'!T7</f>
        <v>183</v>
      </c>
      <c r="U7" s="25">
        <f>+'10 po regijah uvoz KN2'!U7+'11 po regijah izvoz KN2'!U7</f>
        <v>0</v>
      </c>
      <c r="V7" s="25">
        <f>+'10 po regijah uvoz KN2'!V7+'11 po regijah izvoz KN2'!V7</f>
        <v>0</v>
      </c>
      <c r="W7" s="25">
        <f>+'10 po regijah uvoz KN2'!W7+'11 po regijah izvoz KN2'!W7</f>
        <v>204</v>
      </c>
      <c r="X7" s="25">
        <f>+'10 po regijah uvoz KN2'!X7+'11 po regijah izvoz KN2'!X7</f>
        <v>4591</v>
      </c>
      <c r="Y7" s="25">
        <f>+'10 po regijah uvoz KN2'!Y7+'11 po regijah izvoz KN2'!Y7</f>
        <v>0</v>
      </c>
      <c r="Z7" s="25">
        <f>+'10 po regijah uvoz KN2'!Z7+'11 po regijah izvoz KN2'!Z7</f>
        <v>11478</v>
      </c>
      <c r="AA7" s="25">
        <f>+'10 po regijah uvoz KN2'!AA7+'11 po regijah izvoz KN2'!AA7</f>
        <v>0</v>
      </c>
      <c r="AB7" s="25">
        <f>+'10 po regijah uvoz KN2'!AB7+'11 po regijah izvoz KN2'!AB7</f>
        <v>4545</v>
      </c>
      <c r="AC7" s="25">
        <f>+'10 po regijah uvoz KN2'!AC7+'11 po regijah izvoz KN2'!AC7</f>
        <v>1185</v>
      </c>
      <c r="AD7" s="25">
        <f>+'10 po regijah uvoz KN2'!AD7+'11 po regijah izvoz KN2'!AD7</f>
        <v>975</v>
      </c>
      <c r="AE7" s="25">
        <f>+'10 po regijah uvoz KN2'!AE7+'11 po regijah izvoz KN2'!AE7</f>
        <v>1690</v>
      </c>
      <c r="AF7" s="25">
        <f>+'10 po regijah uvoz KN2'!AF7+'11 po regijah izvoz KN2'!AF7</f>
        <v>663</v>
      </c>
      <c r="AG7" s="25">
        <f>+'10 po regijah uvoz KN2'!AG7+'11 po regijah izvoz KN2'!AG7</f>
        <v>289</v>
      </c>
      <c r="AH7" s="25">
        <f>+'10 po regijah uvoz KN2'!AH7+'11 po regijah izvoz KN2'!AH7</f>
        <v>0</v>
      </c>
      <c r="AI7" s="25">
        <f>+'10 po regijah uvoz KN2'!AI7+'11 po regijah izvoz KN2'!AI7</f>
        <v>421</v>
      </c>
      <c r="AJ7" s="25">
        <f>+'10 po regijah uvoz KN2'!AJ7+'11 po regijah izvoz KN2'!AJ7</f>
        <v>173873</v>
      </c>
    </row>
    <row r="8" spans="1:36" ht="12.75">
      <c r="A8" s="1" t="s">
        <v>2</v>
      </c>
      <c r="B8" s="25">
        <f>+'10 po regijah uvoz KN2'!B8+'11 po regijah izvoz KN2'!B8</f>
        <v>971</v>
      </c>
      <c r="C8" s="25">
        <f>+'10 po regijah uvoz KN2'!C8+'11 po regijah izvoz KN2'!C8</f>
        <v>118</v>
      </c>
      <c r="D8" s="25">
        <f>+'10 po regijah uvoz KN2'!D8+'11 po regijah izvoz KN2'!D8</f>
        <v>69</v>
      </c>
      <c r="E8" s="25">
        <f>+'10 po regijah uvoz KN2'!E8+'11 po regijah izvoz KN2'!E8</f>
        <v>5</v>
      </c>
      <c r="F8" s="25">
        <f>+'10 po regijah uvoz KN2'!F8+'11 po regijah izvoz KN2'!F8</f>
        <v>0</v>
      </c>
      <c r="G8" s="25">
        <f>+'10 po regijah uvoz KN2'!G8+'11 po regijah izvoz KN2'!G8</f>
        <v>159</v>
      </c>
      <c r="H8" s="25">
        <f>+'10 po regijah uvoz KN2'!H8+'11 po regijah izvoz KN2'!H8</f>
        <v>688</v>
      </c>
      <c r="I8" s="25">
        <f>+'10 po regijah uvoz KN2'!I8+'11 po regijah izvoz KN2'!I8</f>
        <v>1120</v>
      </c>
      <c r="J8" s="25">
        <f>+'10 po regijah uvoz KN2'!J8+'11 po regijah izvoz KN2'!J8</f>
        <v>0</v>
      </c>
      <c r="K8" s="25">
        <f>+'10 po regijah uvoz KN2'!K8+'11 po regijah izvoz KN2'!K8</f>
        <v>7630</v>
      </c>
      <c r="L8" s="25">
        <f>+'10 po regijah uvoz KN2'!L8+'11 po regijah izvoz KN2'!L8</f>
        <v>0</v>
      </c>
      <c r="M8" s="25">
        <f>+'10 po regijah uvoz KN2'!M8+'11 po regijah izvoz KN2'!M8</f>
        <v>206</v>
      </c>
      <c r="N8" s="25">
        <f>+'10 po regijah uvoz KN2'!N8+'11 po regijah izvoz KN2'!N8</f>
        <v>532</v>
      </c>
      <c r="O8" s="25">
        <f>+'10 po regijah uvoz KN2'!O8+'11 po regijah izvoz KN2'!O8</f>
        <v>1956</v>
      </c>
      <c r="P8" s="25">
        <f>+'10 po regijah uvoz KN2'!P8+'11 po regijah izvoz KN2'!P8</f>
        <v>2782</v>
      </c>
      <c r="Q8" s="25">
        <f>+'10 po regijah uvoz KN2'!Q8+'11 po regijah izvoz KN2'!Q8</f>
        <v>189</v>
      </c>
      <c r="R8" s="25">
        <f>+'10 po regijah uvoz KN2'!R8+'11 po regijah izvoz KN2'!R8</f>
        <v>598</v>
      </c>
      <c r="S8" s="25">
        <f>+'10 po regijah uvoz KN2'!S8+'11 po regijah izvoz KN2'!S8</f>
        <v>11990</v>
      </c>
      <c r="T8" s="25">
        <f>+'10 po regijah uvoz KN2'!T8+'11 po regijah izvoz KN2'!T8</f>
        <v>64</v>
      </c>
      <c r="U8" s="25">
        <f>+'10 po regijah uvoz KN2'!U8+'11 po regijah izvoz KN2'!U8</f>
        <v>0</v>
      </c>
      <c r="V8" s="25">
        <f>+'10 po regijah uvoz KN2'!V8+'11 po regijah izvoz KN2'!V8</f>
        <v>0</v>
      </c>
      <c r="W8" s="25">
        <f>+'10 po regijah uvoz KN2'!W8+'11 po regijah izvoz KN2'!W8</f>
        <v>391</v>
      </c>
      <c r="X8" s="25">
        <f>+'10 po regijah uvoz KN2'!X8+'11 po regijah izvoz KN2'!X8</f>
        <v>35</v>
      </c>
      <c r="Y8" s="25">
        <f>+'10 po regijah uvoz KN2'!Y8+'11 po regijah izvoz KN2'!Y8</f>
        <v>0</v>
      </c>
      <c r="Z8" s="25">
        <f>+'10 po regijah uvoz KN2'!Z8+'11 po regijah izvoz KN2'!Z8</f>
        <v>717</v>
      </c>
      <c r="AA8" s="25">
        <f>+'10 po regijah uvoz KN2'!AA8+'11 po regijah izvoz KN2'!AA8</f>
        <v>0</v>
      </c>
      <c r="AB8" s="25">
        <f>+'10 po regijah uvoz KN2'!AB8+'11 po regijah izvoz KN2'!AB8</f>
        <v>23</v>
      </c>
      <c r="AC8" s="25">
        <f>+'10 po regijah uvoz KN2'!AC8+'11 po regijah izvoz KN2'!AC8</f>
        <v>0</v>
      </c>
      <c r="AD8" s="25">
        <f>+'10 po regijah uvoz KN2'!AD8+'11 po regijah izvoz KN2'!AD8</f>
        <v>75</v>
      </c>
      <c r="AE8" s="25">
        <f>+'10 po regijah uvoz KN2'!AE8+'11 po regijah izvoz KN2'!AE8</f>
        <v>9</v>
      </c>
      <c r="AF8" s="25">
        <f>+'10 po regijah uvoz KN2'!AF8+'11 po regijah izvoz KN2'!AF8</f>
        <v>19</v>
      </c>
      <c r="AG8" s="25">
        <f>+'10 po regijah uvoz KN2'!AG8+'11 po regijah izvoz KN2'!AG8</f>
        <v>0</v>
      </c>
      <c r="AH8" s="25">
        <f>+'10 po regijah uvoz KN2'!AH8+'11 po regijah izvoz KN2'!AH8</f>
        <v>0</v>
      </c>
      <c r="AI8" s="25">
        <f>+'10 po regijah uvoz KN2'!AI8+'11 po regijah izvoz KN2'!AI8</f>
        <v>239</v>
      </c>
      <c r="AJ8" s="25">
        <f>+'10 po regijah uvoz KN2'!AJ8+'11 po regijah izvoz KN2'!AJ8</f>
        <v>35451</v>
      </c>
    </row>
    <row r="9" spans="1:36" ht="12.75">
      <c r="A9" s="1" t="s">
        <v>3</v>
      </c>
      <c r="B9" s="25">
        <f>+'10 po regijah uvoz KN2'!B9+'11 po regijah izvoz KN2'!B9</f>
        <v>28791</v>
      </c>
      <c r="C9" s="25">
        <f>+'10 po regijah uvoz KN2'!C9+'11 po regijah izvoz KN2'!C9</f>
        <v>8244</v>
      </c>
      <c r="D9" s="25">
        <f>+'10 po regijah uvoz KN2'!D9+'11 po regijah izvoz KN2'!D9</f>
        <v>100</v>
      </c>
      <c r="E9" s="25">
        <f>+'10 po regijah uvoz KN2'!E9+'11 po regijah izvoz KN2'!E9</f>
        <v>106</v>
      </c>
      <c r="F9" s="25">
        <f>+'10 po regijah uvoz KN2'!F9+'11 po regijah izvoz KN2'!F9</f>
        <v>0</v>
      </c>
      <c r="G9" s="25">
        <f>+'10 po regijah uvoz KN2'!G9+'11 po regijah izvoz KN2'!G9</f>
        <v>1158</v>
      </c>
      <c r="H9" s="25">
        <f>+'10 po regijah uvoz KN2'!H9+'11 po regijah izvoz KN2'!H9</f>
        <v>32277</v>
      </c>
      <c r="I9" s="25">
        <f>+'10 po regijah uvoz KN2'!I9+'11 po regijah izvoz KN2'!I9</f>
        <v>2539</v>
      </c>
      <c r="J9" s="25">
        <f>+'10 po regijah uvoz KN2'!J9+'11 po regijah izvoz KN2'!J9</f>
        <v>0</v>
      </c>
      <c r="K9" s="25">
        <f>+'10 po regijah uvoz KN2'!K9+'11 po regijah izvoz KN2'!K9</f>
        <v>43</v>
      </c>
      <c r="L9" s="25">
        <f>+'10 po regijah uvoz KN2'!L9+'11 po regijah izvoz KN2'!L9</f>
        <v>0</v>
      </c>
      <c r="M9" s="25">
        <f>+'10 po regijah uvoz KN2'!M9+'11 po regijah izvoz KN2'!M9</f>
        <v>1902</v>
      </c>
      <c r="N9" s="25">
        <f>+'10 po regijah uvoz KN2'!N9+'11 po regijah izvoz KN2'!N9</f>
        <v>4</v>
      </c>
      <c r="O9" s="25">
        <f>+'10 po regijah uvoz KN2'!O9+'11 po regijah izvoz KN2'!O9</f>
        <v>311</v>
      </c>
      <c r="P9" s="25">
        <f>+'10 po regijah uvoz KN2'!P9+'11 po regijah izvoz KN2'!P9</f>
        <v>8226</v>
      </c>
      <c r="Q9" s="25">
        <f>+'10 po regijah uvoz KN2'!Q9+'11 po regijah izvoz KN2'!Q9</f>
        <v>10124</v>
      </c>
      <c r="R9" s="25">
        <f>+'10 po regijah uvoz KN2'!R9+'11 po regijah izvoz KN2'!R9</f>
        <v>0</v>
      </c>
      <c r="S9" s="25">
        <f>+'10 po regijah uvoz KN2'!S9+'11 po regijah izvoz KN2'!S9</f>
        <v>86563</v>
      </c>
      <c r="T9" s="25">
        <f>+'10 po regijah uvoz KN2'!T9+'11 po regijah izvoz KN2'!T9</f>
        <v>68</v>
      </c>
      <c r="U9" s="25">
        <f>+'10 po regijah uvoz KN2'!U9+'11 po regijah izvoz KN2'!U9</f>
        <v>0</v>
      </c>
      <c r="V9" s="25">
        <f>+'10 po regijah uvoz KN2'!V9+'11 po regijah izvoz KN2'!V9</f>
        <v>0</v>
      </c>
      <c r="W9" s="25">
        <f>+'10 po regijah uvoz KN2'!W9+'11 po regijah izvoz KN2'!W9</f>
        <v>666</v>
      </c>
      <c r="X9" s="25">
        <f>+'10 po regijah uvoz KN2'!X9+'11 po regijah izvoz KN2'!X9</f>
        <v>1455</v>
      </c>
      <c r="Y9" s="25">
        <f>+'10 po regijah uvoz KN2'!Y9+'11 po regijah izvoz KN2'!Y9</f>
        <v>0</v>
      </c>
      <c r="Z9" s="25">
        <f>+'10 po regijah uvoz KN2'!Z9+'11 po regijah izvoz KN2'!Z9</f>
        <v>3218</v>
      </c>
      <c r="AA9" s="25">
        <f>+'10 po regijah uvoz KN2'!AA9+'11 po regijah izvoz KN2'!AA9</f>
        <v>0</v>
      </c>
      <c r="AB9" s="25">
        <f>+'10 po regijah uvoz KN2'!AB9+'11 po regijah izvoz KN2'!AB9</f>
        <v>148</v>
      </c>
      <c r="AC9" s="25">
        <f>+'10 po regijah uvoz KN2'!AC9+'11 po regijah izvoz KN2'!AC9</f>
        <v>3</v>
      </c>
      <c r="AD9" s="25">
        <f>+'10 po regijah uvoz KN2'!AD9+'11 po regijah izvoz KN2'!AD9</f>
        <v>0</v>
      </c>
      <c r="AE9" s="25">
        <f>+'10 po regijah uvoz KN2'!AE9+'11 po regijah izvoz KN2'!AE9</f>
        <v>258</v>
      </c>
      <c r="AF9" s="25">
        <f>+'10 po regijah uvoz KN2'!AF9+'11 po regijah izvoz KN2'!AF9</f>
        <v>581</v>
      </c>
      <c r="AG9" s="25">
        <f>+'10 po regijah uvoz KN2'!AG9+'11 po regijah izvoz KN2'!AG9</f>
        <v>732</v>
      </c>
      <c r="AH9" s="25">
        <f>+'10 po regijah uvoz KN2'!AH9+'11 po regijah izvoz KN2'!AH9</f>
        <v>0</v>
      </c>
      <c r="AI9" s="25">
        <f>+'10 po regijah uvoz KN2'!AI9+'11 po regijah izvoz KN2'!AI9</f>
        <v>5071</v>
      </c>
      <c r="AJ9" s="25">
        <f>+'10 po regijah uvoz KN2'!AJ9+'11 po regijah izvoz KN2'!AJ9</f>
        <v>192722</v>
      </c>
    </row>
    <row r="10" spans="1:36" ht="12.75">
      <c r="A10" s="2" t="s">
        <v>4</v>
      </c>
      <c r="B10" s="25">
        <f>+'10 po regijah uvoz KN2'!B10+'11 po regijah izvoz KN2'!B10</f>
        <v>559</v>
      </c>
      <c r="C10" s="25">
        <f>+'10 po regijah uvoz KN2'!C10+'11 po regijah izvoz KN2'!C10</f>
        <v>74</v>
      </c>
      <c r="D10" s="25">
        <f>+'10 po regijah uvoz KN2'!D10+'11 po regijah izvoz KN2'!D10</f>
        <v>0</v>
      </c>
      <c r="E10" s="25">
        <f>+'10 po regijah uvoz KN2'!E10+'11 po regijah izvoz KN2'!E10</f>
        <v>0</v>
      </c>
      <c r="F10" s="25">
        <f>+'10 po regijah uvoz KN2'!F10+'11 po regijah izvoz KN2'!F10</f>
        <v>0</v>
      </c>
      <c r="G10" s="25">
        <f>+'10 po regijah uvoz KN2'!G10+'11 po regijah izvoz KN2'!G10</f>
        <v>15</v>
      </c>
      <c r="H10" s="25">
        <f>+'10 po regijah uvoz KN2'!H10+'11 po regijah izvoz KN2'!H10</f>
        <v>1977</v>
      </c>
      <c r="I10" s="25">
        <f>+'10 po regijah uvoz KN2'!I10+'11 po regijah izvoz KN2'!I10</f>
        <v>420</v>
      </c>
      <c r="J10" s="25">
        <f>+'10 po regijah uvoz KN2'!J10+'11 po regijah izvoz KN2'!J10</f>
        <v>0</v>
      </c>
      <c r="K10" s="25">
        <f>+'10 po regijah uvoz KN2'!K10+'11 po regijah izvoz KN2'!K10</f>
        <v>0</v>
      </c>
      <c r="L10" s="25">
        <f>+'10 po regijah uvoz KN2'!L10+'11 po regijah izvoz KN2'!L10</f>
        <v>0</v>
      </c>
      <c r="M10" s="25">
        <f>+'10 po regijah uvoz KN2'!M10+'11 po regijah izvoz KN2'!M10</f>
        <v>1</v>
      </c>
      <c r="N10" s="25">
        <f>+'10 po regijah uvoz KN2'!N10+'11 po regijah izvoz KN2'!N10</f>
        <v>19</v>
      </c>
      <c r="O10" s="25">
        <f>+'10 po regijah uvoz KN2'!O10+'11 po regijah izvoz KN2'!O10</f>
        <v>0</v>
      </c>
      <c r="P10" s="25">
        <f>+'10 po regijah uvoz KN2'!P10+'11 po regijah izvoz KN2'!P10</f>
        <v>29</v>
      </c>
      <c r="Q10" s="25">
        <f>+'10 po regijah uvoz KN2'!Q10+'11 po regijah izvoz KN2'!Q10</f>
        <v>114</v>
      </c>
      <c r="R10" s="25">
        <f>+'10 po regijah uvoz KN2'!R10+'11 po regijah izvoz KN2'!R10</f>
        <v>0</v>
      </c>
      <c r="S10" s="25">
        <f>+'10 po regijah uvoz KN2'!S10+'11 po regijah izvoz KN2'!S10</f>
        <v>590</v>
      </c>
      <c r="T10" s="25">
        <f>+'10 po regijah uvoz KN2'!T10+'11 po regijah izvoz KN2'!T10</f>
        <v>0</v>
      </c>
      <c r="U10" s="25">
        <f>+'10 po regijah uvoz KN2'!U10+'11 po regijah izvoz KN2'!U10</f>
        <v>0</v>
      </c>
      <c r="V10" s="25">
        <f>+'10 po regijah uvoz KN2'!V10+'11 po regijah izvoz KN2'!V10</f>
        <v>0</v>
      </c>
      <c r="W10" s="25">
        <f>+'10 po regijah uvoz KN2'!W10+'11 po regijah izvoz KN2'!W10</f>
        <v>95</v>
      </c>
      <c r="X10" s="25">
        <f>+'10 po regijah uvoz KN2'!X10+'11 po regijah izvoz KN2'!X10</f>
        <v>4</v>
      </c>
      <c r="Y10" s="25">
        <f>+'10 po regijah uvoz KN2'!Y10+'11 po regijah izvoz KN2'!Y10</f>
        <v>0</v>
      </c>
      <c r="Z10" s="25">
        <f>+'10 po regijah uvoz KN2'!Z10+'11 po regijah izvoz KN2'!Z10</f>
        <v>649</v>
      </c>
      <c r="AA10" s="25">
        <f>+'10 po regijah uvoz KN2'!AA10+'11 po regijah izvoz KN2'!AA10</f>
        <v>0</v>
      </c>
      <c r="AB10" s="25">
        <f>+'10 po regijah uvoz KN2'!AB10+'11 po regijah izvoz KN2'!AB10</f>
        <v>42</v>
      </c>
      <c r="AC10" s="25">
        <f>+'10 po regijah uvoz KN2'!AC10+'11 po regijah izvoz KN2'!AC10</f>
        <v>0</v>
      </c>
      <c r="AD10" s="25">
        <f>+'10 po regijah uvoz KN2'!AD10+'11 po regijah izvoz KN2'!AD10</f>
        <v>4</v>
      </c>
      <c r="AE10" s="25">
        <f>+'10 po regijah uvoz KN2'!AE10+'11 po regijah izvoz KN2'!AE10</f>
        <v>54</v>
      </c>
      <c r="AF10" s="25">
        <f>+'10 po regijah uvoz KN2'!AF10+'11 po regijah izvoz KN2'!AF10</f>
        <v>7</v>
      </c>
      <c r="AG10" s="25">
        <f>+'10 po regijah uvoz KN2'!AG10+'11 po regijah izvoz KN2'!AG10</f>
        <v>0</v>
      </c>
      <c r="AH10" s="25">
        <f>+'10 po regijah uvoz KN2'!AH10+'11 po regijah izvoz KN2'!AH10</f>
        <v>0</v>
      </c>
      <c r="AI10" s="25">
        <f>+'10 po regijah uvoz KN2'!AI10+'11 po regijah izvoz KN2'!AI10</f>
        <v>1</v>
      </c>
      <c r="AJ10" s="25">
        <f>+'10 po regijah uvoz KN2'!AJ10+'11 po regijah izvoz KN2'!AJ10</f>
        <v>5244</v>
      </c>
    </row>
    <row r="11" spans="1:36" ht="12.75">
      <c r="A11" s="1" t="s">
        <v>5</v>
      </c>
      <c r="B11" s="25">
        <f>+'10 po regijah uvoz KN2'!B11+'11 po regijah izvoz KN2'!B11</f>
        <v>6115</v>
      </c>
      <c r="C11" s="25">
        <f>+'10 po regijah uvoz KN2'!C11+'11 po regijah izvoz KN2'!C11</f>
        <v>234</v>
      </c>
      <c r="D11" s="25">
        <f>+'10 po regijah uvoz KN2'!D11+'11 po regijah izvoz KN2'!D11</f>
        <v>358</v>
      </c>
      <c r="E11" s="25">
        <f>+'10 po regijah uvoz KN2'!E11+'11 po regijah izvoz KN2'!E11</f>
        <v>0</v>
      </c>
      <c r="F11" s="25">
        <f>+'10 po regijah uvoz KN2'!F11+'11 po regijah izvoz KN2'!F11</f>
        <v>0</v>
      </c>
      <c r="G11" s="25">
        <f>+'10 po regijah uvoz KN2'!G11+'11 po regijah izvoz KN2'!G11</f>
        <v>235</v>
      </c>
      <c r="H11" s="25">
        <f>+'10 po regijah uvoz KN2'!H11+'11 po regijah izvoz KN2'!H11</f>
        <v>3273</v>
      </c>
      <c r="I11" s="25">
        <f>+'10 po regijah uvoz KN2'!I11+'11 po regijah izvoz KN2'!I11</f>
        <v>544</v>
      </c>
      <c r="J11" s="25">
        <f>+'10 po regijah uvoz KN2'!J11+'11 po regijah izvoz KN2'!J11</f>
        <v>0</v>
      </c>
      <c r="K11" s="25">
        <f>+'10 po regijah uvoz KN2'!K11+'11 po regijah izvoz KN2'!K11</f>
        <v>133</v>
      </c>
      <c r="L11" s="25">
        <f>+'10 po regijah uvoz KN2'!L11+'11 po regijah izvoz KN2'!L11</f>
        <v>1</v>
      </c>
      <c r="M11" s="25">
        <f>+'10 po regijah uvoz KN2'!M11+'11 po regijah izvoz KN2'!M11</f>
        <v>306</v>
      </c>
      <c r="N11" s="25">
        <f>+'10 po regijah uvoz KN2'!N11+'11 po regijah izvoz KN2'!N11</f>
        <v>10</v>
      </c>
      <c r="O11" s="25">
        <f>+'10 po regijah uvoz KN2'!O11+'11 po regijah izvoz KN2'!O11</f>
        <v>0</v>
      </c>
      <c r="P11" s="25">
        <f>+'10 po regijah uvoz KN2'!P11+'11 po regijah izvoz KN2'!P11</f>
        <v>1961</v>
      </c>
      <c r="Q11" s="25">
        <f>+'10 po regijah uvoz KN2'!Q11+'11 po regijah izvoz KN2'!Q11</f>
        <v>348</v>
      </c>
      <c r="R11" s="25">
        <f>+'10 po regijah uvoz KN2'!R11+'11 po regijah izvoz KN2'!R11</f>
        <v>0</v>
      </c>
      <c r="S11" s="25">
        <f>+'10 po regijah uvoz KN2'!S11+'11 po regijah izvoz KN2'!S11</f>
        <v>3800</v>
      </c>
      <c r="T11" s="25">
        <f>+'10 po regijah uvoz KN2'!T11+'11 po regijah izvoz KN2'!T11</f>
        <v>0</v>
      </c>
      <c r="U11" s="25">
        <f>+'10 po regijah uvoz KN2'!U11+'11 po regijah izvoz KN2'!U11</f>
        <v>0</v>
      </c>
      <c r="V11" s="25">
        <f>+'10 po regijah uvoz KN2'!V11+'11 po regijah izvoz KN2'!V11</f>
        <v>0</v>
      </c>
      <c r="W11" s="25">
        <f>+'10 po regijah uvoz KN2'!W11+'11 po regijah izvoz KN2'!W11</f>
        <v>21</v>
      </c>
      <c r="X11" s="25">
        <f>+'10 po regijah uvoz KN2'!X11+'11 po regijah izvoz KN2'!X11</f>
        <v>82</v>
      </c>
      <c r="Y11" s="25">
        <f>+'10 po regijah uvoz KN2'!Y11+'11 po regijah izvoz KN2'!Y11</f>
        <v>0</v>
      </c>
      <c r="Z11" s="25">
        <f>+'10 po regijah uvoz KN2'!Z11+'11 po regijah izvoz KN2'!Z11</f>
        <v>25789</v>
      </c>
      <c r="AA11" s="25">
        <f>+'10 po regijah uvoz KN2'!AA11+'11 po regijah izvoz KN2'!AA11</f>
        <v>0</v>
      </c>
      <c r="AB11" s="25">
        <f>+'10 po regijah uvoz KN2'!AB11+'11 po regijah izvoz KN2'!AB11</f>
        <v>7</v>
      </c>
      <c r="AC11" s="25">
        <f>+'10 po regijah uvoz KN2'!AC11+'11 po regijah izvoz KN2'!AC11</f>
        <v>0</v>
      </c>
      <c r="AD11" s="25">
        <f>+'10 po regijah uvoz KN2'!AD11+'11 po regijah izvoz KN2'!AD11</f>
        <v>0</v>
      </c>
      <c r="AE11" s="25">
        <f>+'10 po regijah uvoz KN2'!AE11+'11 po regijah izvoz KN2'!AE11</f>
        <v>0</v>
      </c>
      <c r="AF11" s="25">
        <f>+'10 po regijah uvoz KN2'!AF11+'11 po regijah izvoz KN2'!AF11</f>
        <v>3</v>
      </c>
      <c r="AG11" s="25">
        <f>+'10 po regijah uvoz KN2'!AG11+'11 po regijah izvoz KN2'!AG11</f>
        <v>8</v>
      </c>
      <c r="AH11" s="25">
        <f>+'10 po regijah uvoz KN2'!AH11+'11 po regijah izvoz KN2'!AH11</f>
        <v>0</v>
      </c>
      <c r="AI11" s="25">
        <f>+'10 po regijah uvoz KN2'!AI11+'11 po regijah izvoz KN2'!AI11</f>
        <v>261</v>
      </c>
      <c r="AJ11" s="25">
        <f>+'10 po regijah uvoz KN2'!AJ11+'11 po regijah izvoz KN2'!AJ11</f>
        <v>43679</v>
      </c>
    </row>
    <row r="12" spans="1:36" ht="12.75">
      <c r="A12" s="4" t="s">
        <v>6</v>
      </c>
      <c r="B12" s="25">
        <f>+'10 po regijah uvoz KN2'!B12+'11 po regijah izvoz KN2'!B12</f>
        <v>13150</v>
      </c>
      <c r="C12" s="25">
        <f>+'10 po regijah uvoz KN2'!C12+'11 po regijah izvoz KN2'!C12</f>
        <v>1341</v>
      </c>
      <c r="D12" s="25">
        <f>+'10 po regijah uvoz KN2'!D12+'11 po regijah izvoz KN2'!D12</f>
        <v>3049</v>
      </c>
      <c r="E12" s="25">
        <f>+'10 po regijah uvoz KN2'!E12+'11 po regijah izvoz KN2'!E12</f>
        <v>22</v>
      </c>
      <c r="F12" s="25">
        <f>+'10 po regijah uvoz KN2'!F12+'11 po regijah izvoz KN2'!F12</f>
        <v>450</v>
      </c>
      <c r="G12" s="25">
        <f>+'10 po regijah uvoz KN2'!G12+'11 po regijah izvoz KN2'!G12</f>
        <v>51</v>
      </c>
      <c r="H12" s="25">
        <f>+'10 po regijah uvoz KN2'!H12+'11 po regijah izvoz KN2'!H12</f>
        <v>2292</v>
      </c>
      <c r="I12" s="25">
        <f>+'10 po regijah uvoz KN2'!I12+'11 po regijah izvoz KN2'!I12</f>
        <v>7</v>
      </c>
      <c r="J12" s="25">
        <f>+'10 po regijah uvoz KN2'!J12+'11 po regijah izvoz KN2'!J12</f>
        <v>0</v>
      </c>
      <c r="K12" s="25">
        <f>+'10 po regijah uvoz KN2'!K12+'11 po regijah izvoz KN2'!K12</f>
        <v>6378</v>
      </c>
      <c r="L12" s="25">
        <f>+'10 po regijah uvoz KN2'!L12+'11 po regijah izvoz KN2'!L12</f>
        <v>0</v>
      </c>
      <c r="M12" s="25">
        <f>+'10 po regijah uvoz KN2'!M12+'11 po regijah izvoz KN2'!M12</f>
        <v>2947</v>
      </c>
      <c r="N12" s="25">
        <f>+'10 po regijah uvoz KN2'!N12+'11 po regijah izvoz KN2'!N12</f>
        <v>756</v>
      </c>
      <c r="O12" s="25">
        <f>+'10 po regijah uvoz KN2'!O12+'11 po regijah izvoz KN2'!O12</f>
        <v>323</v>
      </c>
      <c r="P12" s="25">
        <f>+'10 po regijah uvoz KN2'!P12+'11 po regijah izvoz KN2'!P12</f>
        <v>2459</v>
      </c>
      <c r="Q12" s="25">
        <f>+'10 po regijah uvoz KN2'!Q12+'11 po regijah izvoz KN2'!Q12</f>
        <v>3226</v>
      </c>
      <c r="R12" s="25">
        <f>+'10 po regijah uvoz KN2'!R12+'11 po regijah izvoz KN2'!R12</f>
        <v>0</v>
      </c>
      <c r="S12" s="25">
        <f>+'10 po regijah uvoz KN2'!S12+'11 po regijah izvoz KN2'!S12</f>
        <v>39120</v>
      </c>
      <c r="T12" s="25">
        <f>+'10 po regijah uvoz KN2'!T12+'11 po regijah izvoz KN2'!T12</f>
        <v>20</v>
      </c>
      <c r="U12" s="25">
        <f>+'10 po regijah uvoz KN2'!U12+'11 po regijah izvoz KN2'!U12</f>
        <v>0</v>
      </c>
      <c r="V12" s="25">
        <f>+'10 po regijah uvoz KN2'!V12+'11 po regijah izvoz KN2'!V12</f>
        <v>1</v>
      </c>
      <c r="W12" s="25">
        <f>+'10 po regijah uvoz KN2'!W12+'11 po regijah izvoz KN2'!W12</f>
        <v>101</v>
      </c>
      <c r="X12" s="25">
        <f>+'10 po regijah uvoz KN2'!X12+'11 po regijah izvoz KN2'!X12</f>
        <v>1555</v>
      </c>
      <c r="Y12" s="25">
        <f>+'10 po regijah uvoz KN2'!Y12+'11 po regijah izvoz KN2'!Y12</f>
        <v>0</v>
      </c>
      <c r="Z12" s="25">
        <f>+'10 po regijah uvoz KN2'!Z12+'11 po regijah izvoz KN2'!Z12</f>
        <v>8423</v>
      </c>
      <c r="AA12" s="25">
        <f>+'10 po regijah uvoz KN2'!AA12+'11 po regijah izvoz KN2'!AA12</f>
        <v>0</v>
      </c>
      <c r="AB12" s="25">
        <f>+'10 po regijah uvoz KN2'!AB12+'11 po regijah izvoz KN2'!AB12</f>
        <v>718</v>
      </c>
      <c r="AC12" s="25">
        <f>+'10 po regijah uvoz KN2'!AC12+'11 po regijah izvoz KN2'!AC12</f>
        <v>0</v>
      </c>
      <c r="AD12" s="25">
        <f>+'10 po regijah uvoz KN2'!AD12+'11 po regijah izvoz KN2'!AD12</f>
        <v>801</v>
      </c>
      <c r="AE12" s="25">
        <f>+'10 po regijah uvoz KN2'!AE12+'11 po regijah izvoz KN2'!AE12</f>
        <v>0</v>
      </c>
      <c r="AF12" s="25">
        <f>+'10 po regijah uvoz KN2'!AF12+'11 po regijah izvoz KN2'!AF12</f>
        <v>5</v>
      </c>
      <c r="AG12" s="25">
        <f>+'10 po regijah uvoz KN2'!AG12+'11 po regijah izvoz KN2'!AG12</f>
        <v>39</v>
      </c>
      <c r="AH12" s="25">
        <f>+'10 po regijah uvoz KN2'!AH12+'11 po regijah izvoz KN2'!AH12</f>
        <v>0</v>
      </c>
      <c r="AI12" s="25">
        <f>+'10 po regijah uvoz KN2'!AI12+'11 po regijah izvoz KN2'!AI12</f>
        <v>3040</v>
      </c>
      <c r="AJ12" s="25">
        <f>+'10 po regijah uvoz KN2'!AJ12+'11 po regijah izvoz KN2'!AJ12</f>
        <v>95115</v>
      </c>
    </row>
    <row r="13" spans="1:36" ht="12.75">
      <c r="A13" s="4" t="s">
        <v>7</v>
      </c>
      <c r="B13" s="25">
        <f>+'10 po regijah uvoz KN2'!B13+'11 po regijah izvoz KN2'!B13</f>
        <v>22028</v>
      </c>
      <c r="C13" s="25">
        <f>+'10 po regijah uvoz KN2'!C13+'11 po regijah izvoz KN2'!C13</f>
        <v>2897</v>
      </c>
      <c r="D13" s="25">
        <f>+'10 po regijah uvoz KN2'!D13+'11 po regijah izvoz KN2'!D13</f>
        <v>1038</v>
      </c>
      <c r="E13" s="25">
        <f>+'10 po regijah uvoz KN2'!E13+'11 po regijah izvoz KN2'!E13</f>
        <v>68</v>
      </c>
      <c r="F13" s="25">
        <f>+'10 po regijah uvoz KN2'!F13+'11 po regijah izvoz KN2'!F13</f>
        <v>518</v>
      </c>
      <c r="G13" s="25">
        <f>+'10 po regijah uvoz KN2'!G13+'11 po regijah izvoz KN2'!G13</f>
        <v>128</v>
      </c>
      <c r="H13" s="25">
        <f>+'10 po regijah uvoz KN2'!H13+'11 po regijah izvoz KN2'!H13</f>
        <v>3728</v>
      </c>
      <c r="I13" s="25">
        <f>+'10 po regijah uvoz KN2'!I13+'11 po regijah izvoz KN2'!I13</f>
        <v>0</v>
      </c>
      <c r="J13" s="25">
        <f>+'10 po regijah uvoz KN2'!J13+'11 po regijah izvoz KN2'!J13</f>
        <v>0</v>
      </c>
      <c r="K13" s="25">
        <f>+'10 po regijah uvoz KN2'!K13+'11 po regijah izvoz KN2'!K13</f>
        <v>8652</v>
      </c>
      <c r="L13" s="25">
        <f>+'10 po regijah uvoz KN2'!L13+'11 po regijah izvoz KN2'!L13</f>
        <v>0</v>
      </c>
      <c r="M13" s="25">
        <f>+'10 po regijah uvoz KN2'!M13+'11 po regijah izvoz KN2'!M13</f>
        <v>1116</v>
      </c>
      <c r="N13" s="25">
        <f>+'10 po regijah uvoz KN2'!N13+'11 po regijah izvoz KN2'!N13</f>
        <v>167</v>
      </c>
      <c r="O13" s="25">
        <f>+'10 po regijah uvoz KN2'!O13+'11 po regijah izvoz KN2'!O13</f>
        <v>3517</v>
      </c>
      <c r="P13" s="25">
        <f>+'10 po regijah uvoz KN2'!P13+'11 po regijah izvoz KN2'!P13</f>
        <v>6179</v>
      </c>
      <c r="Q13" s="25">
        <f>+'10 po regijah uvoz KN2'!Q13+'11 po regijah izvoz KN2'!Q13</f>
        <v>1562</v>
      </c>
      <c r="R13" s="25">
        <f>+'10 po regijah uvoz KN2'!R13+'11 po regijah izvoz KN2'!R13</f>
        <v>0</v>
      </c>
      <c r="S13" s="25">
        <f>+'10 po regijah uvoz KN2'!S13+'11 po regijah izvoz KN2'!S13</f>
        <v>57981</v>
      </c>
      <c r="T13" s="25">
        <f>+'10 po regijah uvoz KN2'!T13+'11 po regijah izvoz KN2'!T13</f>
        <v>0</v>
      </c>
      <c r="U13" s="25">
        <f>+'10 po regijah uvoz KN2'!U13+'11 po regijah izvoz KN2'!U13</f>
        <v>0</v>
      </c>
      <c r="V13" s="25">
        <f>+'10 po regijah uvoz KN2'!V13+'11 po regijah izvoz KN2'!V13</f>
        <v>0</v>
      </c>
      <c r="W13" s="25">
        <f>+'10 po regijah uvoz KN2'!W13+'11 po regijah izvoz KN2'!W13</f>
        <v>194</v>
      </c>
      <c r="X13" s="25">
        <f>+'10 po regijah uvoz KN2'!X13+'11 po regijah izvoz KN2'!X13</f>
        <v>281</v>
      </c>
      <c r="Y13" s="25">
        <f>+'10 po regijah uvoz KN2'!Y13+'11 po regijah izvoz KN2'!Y13</f>
        <v>0</v>
      </c>
      <c r="Z13" s="25">
        <f>+'10 po regijah uvoz KN2'!Z13+'11 po regijah izvoz KN2'!Z13</f>
        <v>6324</v>
      </c>
      <c r="AA13" s="25">
        <f>+'10 po regijah uvoz KN2'!AA13+'11 po regijah izvoz KN2'!AA13</f>
        <v>0</v>
      </c>
      <c r="AB13" s="25">
        <f>+'10 po regijah uvoz KN2'!AB13+'11 po regijah izvoz KN2'!AB13</f>
        <v>473</v>
      </c>
      <c r="AC13" s="25">
        <f>+'10 po regijah uvoz KN2'!AC13+'11 po regijah izvoz KN2'!AC13</f>
        <v>0</v>
      </c>
      <c r="AD13" s="25">
        <f>+'10 po regijah uvoz KN2'!AD13+'11 po regijah izvoz KN2'!AD13</f>
        <v>6314</v>
      </c>
      <c r="AE13" s="25">
        <f>+'10 po regijah uvoz KN2'!AE13+'11 po regijah izvoz KN2'!AE13</f>
        <v>290</v>
      </c>
      <c r="AF13" s="25">
        <f>+'10 po regijah uvoz KN2'!AF13+'11 po regijah izvoz KN2'!AF13</f>
        <v>834</v>
      </c>
      <c r="AG13" s="25">
        <f>+'10 po regijah uvoz KN2'!AG13+'11 po regijah izvoz KN2'!AG13</f>
        <v>9</v>
      </c>
      <c r="AH13" s="25">
        <f>+'10 po regijah uvoz KN2'!AH13+'11 po regijah izvoz KN2'!AH13</f>
        <v>0</v>
      </c>
      <c r="AI13" s="25">
        <f>+'10 po regijah uvoz KN2'!AI13+'11 po regijah izvoz KN2'!AI13</f>
        <v>6171</v>
      </c>
      <c r="AJ13" s="25">
        <f>+'10 po regijah uvoz KN2'!AJ13+'11 po regijah izvoz KN2'!AJ13</f>
        <v>150805</v>
      </c>
    </row>
    <row r="14" spans="1:36" ht="12.75">
      <c r="A14" s="1" t="s">
        <v>8</v>
      </c>
      <c r="B14" s="25">
        <f>+'10 po regijah uvoz KN2'!B14+'11 po regijah izvoz KN2'!B14</f>
        <v>3218</v>
      </c>
      <c r="C14" s="25">
        <f>+'10 po regijah uvoz KN2'!C14+'11 po regijah izvoz KN2'!C14</f>
        <v>1128</v>
      </c>
      <c r="D14" s="25">
        <f>+'10 po regijah uvoz KN2'!D14+'11 po regijah izvoz KN2'!D14</f>
        <v>776</v>
      </c>
      <c r="E14" s="25">
        <f>+'10 po regijah uvoz KN2'!E14+'11 po regijah izvoz KN2'!E14</f>
        <v>0</v>
      </c>
      <c r="F14" s="25">
        <f>+'10 po regijah uvoz KN2'!F14+'11 po regijah izvoz KN2'!F14</f>
        <v>0</v>
      </c>
      <c r="G14" s="25">
        <f>+'10 po regijah uvoz KN2'!G14+'11 po regijah izvoz KN2'!G14</f>
        <v>136</v>
      </c>
      <c r="H14" s="25">
        <f>+'10 po regijah uvoz KN2'!H14+'11 po regijah izvoz KN2'!H14</f>
        <v>1927</v>
      </c>
      <c r="I14" s="25">
        <f>+'10 po regijah uvoz KN2'!I14+'11 po regijah izvoz KN2'!I14</f>
        <v>23</v>
      </c>
      <c r="J14" s="25">
        <f>+'10 po regijah uvoz KN2'!J14+'11 po regijah izvoz KN2'!J14</f>
        <v>0</v>
      </c>
      <c r="K14" s="25">
        <f>+'10 po regijah uvoz KN2'!K14+'11 po regijah izvoz KN2'!K14</f>
        <v>12</v>
      </c>
      <c r="L14" s="25">
        <f>+'10 po regijah uvoz KN2'!L14+'11 po regijah izvoz KN2'!L14</f>
        <v>0</v>
      </c>
      <c r="M14" s="25">
        <f>+'10 po regijah uvoz KN2'!M14+'11 po regijah izvoz KN2'!M14</f>
        <v>54</v>
      </c>
      <c r="N14" s="25">
        <f>+'10 po regijah uvoz KN2'!N14+'11 po regijah izvoz KN2'!N14</f>
        <v>327</v>
      </c>
      <c r="O14" s="25">
        <f>+'10 po regijah uvoz KN2'!O14+'11 po regijah izvoz KN2'!O14</f>
        <v>6</v>
      </c>
      <c r="P14" s="25">
        <f>+'10 po regijah uvoz KN2'!P14+'11 po regijah izvoz KN2'!P14</f>
        <v>1562</v>
      </c>
      <c r="Q14" s="25">
        <f>+'10 po regijah uvoz KN2'!Q14+'11 po regijah izvoz KN2'!Q14</f>
        <v>657</v>
      </c>
      <c r="R14" s="25">
        <f>+'10 po regijah uvoz KN2'!R14+'11 po regijah izvoz KN2'!R14</f>
        <v>236</v>
      </c>
      <c r="S14" s="25">
        <f>+'10 po regijah uvoz KN2'!S14+'11 po regijah izvoz KN2'!S14</f>
        <v>8092</v>
      </c>
      <c r="T14" s="25">
        <f>+'10 po regijah uvoz KN2'!T14+'11 po regijah izvoz KN2'!T14</f>
        <v>0</v>
      </c>
      <c r="U14" s="25">
        <f>+'10 po regijah uvoz KN2'!U14+'11 po regijah izvoz KN2'!U14</f>
        <v>0</v>
      </c>
      <c r="V14" s="25">
        <f>+'10 po regijah uvoz KN2'!V14+'11 po regijah izvoz KN2'!V14</f>
        <v>0</v>
      </c>
      <c r="W14" s="25">
        <f>+'10 po regijah uvoz KN2'!W14+'11 po regijah izvoz KN2'!W14</f>
        <v>51</v>
      </c>
      <c r="X14" s="25">
        <f>+'10 po regijah uvoz KN2'!X14+'11 po regijah izvoz KN2'!X14</f>
        <v>353</v>
      </c>
      <c r="Y14" s="25">
        <f>+'10 po regijah uvoz KN2'!Y14+'11 po regijah izvoz KN2'!Y14</f>
        <v>0</v>
      </c>
      <c r="Z14" s="25">
        <f>+'10 po regijah uvoz KN2'!Z14+'11 po regijah izvoz KN2'!Z14</f>
        <v>76</v>
      </c>
      <c r="AA14" s="25">
        <f>+'10 po regijah uvoz KN2'!AA14+'11 po regijah izvoz KN2'!AA14</f>
        <v>0</v>
      </c>
      <c r="AB14" s="25">
        <f>+'10 po regijah uvoz KN2'!AB14+'11 po regijah izvoz KN2'!AB14</f>
        <v>146</v>
      </c>
      <c r="AC14" s="25">
        <f>+'10 po regijah uvoz KN2'!AC14+'11 po regijah izvoz KN2'!AC14</f>
        <v>6</v>
      </c>
      <c r="AD14" s="25">
        <f>+'10 po regijah uvoz KN2'!AD14+'11 po regijah izvoz KN2'!AD14</f>
        <v>1</v>
      </c>
      <c r="AE14" s="25">
        <f>+'10 po regijah uvoz KN2'!AE14+'11 po regijah izvoz KN2'!AE14</f>
        <v>31</v>
      </c>
      <c r="AF14" s="25">
        <f>+'10 po regijah uvoz KN2'!AF14+'11 po regijah izvoz KN2'!AF14</f>
        <v>192</v>
      </c>
      <c r="AG14" s="25">
        <f>+'10 po regijah uvoz KN2'!AG14+'11 po regijah izvoz KN2'!AG14</f>
        <v>225</v>
      </c>
      <c r="AH14" s="25">
        <f>+'10 po regijah uvoz KN2'!AH14+'11 po regijah izvoz KN2'!AH14</f>
        <v>0</v>
      </c>
      <c r="AI14" s="25">
        <f>+'10 po regijah uvoz KN2'!AI14+'11 po regijah izvoz KN2'!AI14</f>
        <v>465</v>
      </c>
      <c r="AJ14" s="25">
        <f>+'10 po regijah uvoz KN2'!AJ14+'11 po regijah izvoz KN2'!AJ14</f>
        <v>31594</v>
      </c>
    </row>
    <row r="15" spans="1:36" ht="12.75">
      <c r="A15" s="5" t="s">
        <v>9</v>
      </c>
      <c r="B15" s="25">
        <f>+'10 po regijah uvoz KN2'!B15+'11 po regijah izvoz KN2'!B15</f>
        <v>12087</v>
      </c>
      <c r="C15" s="25">
        <f>+'10 po regijah uvoz KN2'!C15+'11 po regijah izvoz KN2'!C15</f>
        <v>569</v>
      </c>
      <c r="D15" s="25">
        <f>+'10 po regijah uvoz KN2'!D15+'11 po regijah izvoz KN2'!D15</f>
        <v>224</v>
      </c>
      <c r="E15" s="25">
        <f>+'10 po regijah uvoz KN2'!E15+'11 po regijah izvoz KN2'!E15</f>
        <v>0</v>
      </c>
      <c r="F15" s="25">
        <f>+'10 po regijah uvoz KN2'!F15+'11 po regijah izvoz KN2'!F15</f>
        <v>0</v>
      </c>
      <c r="G15" s="25">
        <f>+'10 po regijah uvoz KN2'!G15+'11 po regijah izvoz KN2'!G15</f>
        <v>571</v>
      </c>
      <c r="H15" s="25">
        <f>+'10 po regijah uvoz KN2'!H15+'11 po regijah izvoz KN2'!H15</f>
        <v>3926</v>
      </c>
      <c r="I15" s="25">
        <f>+'10 po regijah uvoz KN2'!I15+'11 po regijah izvoz KN2'!I15</f>
        <v>0</v>
      </c>
      <c r="J15" s="25">
        <f>+'10 po regijah uvoz KN2'!J15+'11 po regijah izvoz KN2'!J15</f>
        <v>0</v>
      </c>
      <c r="K15" s="25">
        <f>+'10 po regijah uvoz KN2'!K15+'11 po regijah izvoz KN2'!K15</f>
        <v>27</v>
      </c>
      <c r="L15" s="25">
        <f>+'10 po regijah uvoz KN2'!L15+'11 po regijah izvoz KN2'!L15</f>
        <v>0</v>
      </c>
      <c r="M15" s="25">
        <f>+'10 po regijah uvoz KN2'!M15+'11 po regijah izvoz KN2'!M15</f>
        <v>1170</v>
      </c>
      <c r="N15" s="25">
        <f>+'10 po regijah uvoz KN2'!N15+'11 po regijah izvoz KN2'!N15</f>
        <v>0</v>
      </c>
      <c r="O15" s="25">
        <f>+'10 po regijah uvoz KN2'!O15+'11 po regijah izvoz KN2'!O15</f>
        <v>0</v>
      </c>
      <c r="P15" s="25">
        <f>+'10 po regijah uvoz KN2'!P15+'11 po regijah izvoz KN2'!P15</f>
        <v>4888</v>
      </c>
      <c r="Q15" s="25">
        <f>+'10 po regijah uvoz KN2'!Q15+'11 po regijah izvoz KN2'!Q15</f>
        <v>52236</v>
      </c>
      <c r="R15" s="25">
        <f>+'10 po regijah uvoz KN2'!R15+'11 po regijah izvoz KN2'!R15</f>
        <v>0</v>
      </c>
      <c r="S15" s="25">
        <f>+'10 po regijah uvoz KN2'!S15+'11 po regijah izvoz KN2'!S15</f>
        <v>11015</v>
      </c>
      <c r="T15" s="25">
        <f>+'10 po regijah uvoz KN2'!T15+'11 po regijah izvoz KN2'!T15</f>
        <v>0</v>
      </c>
      <c r="U15" s="25">
        <f>+'10 po regijah uvoz KN2'!U15+'11 po regijah izvoz KN2'!U15</f>
        <v>0</v>
      </c>
      <c r="V15" s="25">
        <f>+'10 po regijah uvoz KN2'!V15+'11 po regijah izvoz KN2'!V15</f>
        <v>0</v>
      </c>
      <c r="W15" s="25">
        <f>+'10 po regijah uvoz KN2'!W15+'11 po regijah izvoz KN2'!W15</f>
        <v>68</v>
      </c>
      <c r="X15" s="25">
        <f>+'10 po regijah uvoz KN2'!X15+'11 po regijah izvoz KN2'!X15</f>
        <v>1</v>
      </c>
      <c r="Y15" s="25">
        <f>+'10 po regijah uvoz KN2'!Y15+'11 po regijah izvoz KN2'!Y15</f>
        <v>0</v>
      </c>
      <c r="Z15" s="25">
        <f>+'10 po regijah uvoz KN2'!Z15+'11 po regijah izvoz KN2'!Z15</f>
        <v>126</v>
      </c>
      <c r="AA15" s="25">
        <f>+'10 po regijah uvoz KN2'!AA15+'11 po regijah izvoz KN2'!AA15</f>
        <v>0</v>
      </c>
      <c r="AB15" s="25">
        <f>+'10 po regijah uvoz KN2'!AB15+'11 po regijah izvoz KN2'!AB15</f>
        <v>1</v>
      </c>
      <c r="AC15" s="25">
        <f>+'10 po regijah uvoz KN2'!AC15+'11 po regijah izvoz KN2'!AC15</f>
        <v>0</v>
      </c>
      <c r="AD15" s="25">
        <f>+'10 po regijah uvoz KN2'!AD15+'11 po regijah izvoz KN2'!AD15</f>
        <v>40</v>
      </c>
      <c r="AE15" s="25">
        <f>+'10 po regijah uvoz KN2'!AE15+'11 po regijah izvoz KN2'!AE15</f>
        <v>0</v>
      </c>
      <c r="AF15" s="25">
        <f>+'10 po regijah uvoz KN2'!AF15+'11 po regijah izvoz KN2'!AF15</f>
        <v>2587</v>
      </c>
      <c r="AG15" s="25">
        <f>+'10 po regijah uvoz KN2'!AG15+'11 po regijah izvoz KN2'!AG15</f>
        <v>73</v>
      </c>
      <c r="AH15" s="25">
        <f>+'10 po regijah uvoz KN2'!AH15+'11 po regijah izvoz KN2'!AH15</f>
        <v>0</v>
      </c>
      <c r="AI15" s="25">
        <f>+'10 po regijah uvoz KN2'!AI15+'11 po regijah izvoz KN2'!AI15</f>
        <v>609</v>
      </c>
      <c r="AJ15" s="25">
        <f>+'10 po regijah uvoz KN2'!AJ15+'11 po regijah izvoz KN2'!AJ15</f>
        <v>94821</v>
      </c>
    </row>
    <row r="16" spans="1:36" ht="12.75">
      <c r="A16" s="5" t="s">
        <v>10</v>
      </c>
      <c r="B16" s="25">
        <f>+'10 po regijah uvoz KN2'!B16+'11 po regijah izvoz KN2'!B16</f>
        <v>7546</v>
      </c>
      <c r="C16" s="25">
        <f>+'10 po regijah uvoz KN2'!C16+'11 po regijah izvoz KN2'!C16</f>
        <v>435</v>
      </c>
      <c r="D16" s="25">
        <f>+'10 po regijah uvoz KN2'!D16+'11 po regijah izvoz KN2'!D16</f>
        <v>760</v>
      </c>
      <c r="E16" s="25">
        <f>+'10 po regijah uvoz KN2'!E16+'11 po regijah izvoz KN2'!E16</f>
        <v>0</v>
      </c>
      <c r="F16" s="25">
        <f>+'10 po regijah uvoz KN2'!F16+'11 po regijah izvoz KN2'!F16</f>
        <v>0</v>
      </c>
      <c r="G16" s="25">
        <f>+'10 po regijah uvoz KN2'!G16+'11 po regijah izvoz KN2'!G16</f>
        <v>1840</v>
      </c>
      <c r="H16" s="25">
        <f>+'10 po regijah uvoz KN2'!H16+'11 po regijah izvoz KN2'!H16</f>
        <v>3760</v>
      </c>
      <c r="I16" s="25">
        <f>+'10 po regijah uvoz KN2'!I16+'11 po regijah izvoz KN2'!I16</f>
        <v>0</v>
      </c>
      <c r="J16" s="25">
        <f>+'10 po regijah uvoz KN2'!J16+'11 po regijah izvoz KN2'!J16</f>
        <v>0</v>
      </c>
      <c r="K16" s="25">
        <f>+'10 po regijah uvoz KN2'!K16+'11 po regijah izvoz KN2'!K16</f>
        <v>0</v>
      </c>
      <c r="L16" s="25">
        <f>+'10 po regijah uvoz KN2'!L16+'11 po regijah izvoz KN2'!L16</f>
        <v>0</v>
      </c>
      <c r="M16" s="25">
        <f>+'10 po regijah uvoz KN2'!M16+'11 po regijah izvoz KN2'!M16</f>
        <v>3453</v>
      </c>
      <c r="N16" s="25">
        <f>+'10 po regijah uvoz KN2'!N16+'11 po regijah izvoz KN2'!N16</f>
        <v>299</v>
      </c>
      <c r="O16" s="25">
        <f>+'10 po regijah uvoz KN2'!O16+'11 po regijah izvoz KN2'!O16</f>
        <v>0</v>
      </c>
      <c r="P16" s="25">
        <f>+'10 po regijah uvoz KN2'!P16+'11 po regijah izvoz KN2'!P16</f>
        <v>1850</v>
      </c>
      <c r="Q16" s="25">
        <f>+'10 po regijah uvoz KN2'!Q16+'11 po regijah izvoz KN2'!Q16</f>
        <v>729</v>
      </c>
      <c r="R16" s="25">
        <f>+'10 po regijah uvoz KN2'!R16+'11 po regijah izvoz KN2'!R16</f>
        <v>1</v>
      </c>
      <c r="S16" s="25">
        <f>+'10 po regijah uvoz KN2'!S16+'11 po regijah izvoz KN2'!S16</f>
        <v>3909</v>
      </c>
      <c r="T16" s="25">
        <f>+'10 po regijah uvoz KN2'!T16+'11 po regijah izvoz KN2'!T16</f>
        <v>0</v>
      </c>
      <c r="U16" s="25">
        <f>+'10 po regijah uvoz KN2'!U16+'11 po regijah izvoz KN2'!U16</f>
        <v>0</v>
      </c>
      <c r="V16" s="25">
        <f>+'10 po regijah uvoz KN2'!V16+'11 po regijah izvoz KN2'!V16</f>
        <v>0</v>
      </c>
      <c r="W16" s="25">
        <f>+'10 po regijah uvoz KN2'!W16+'11 po regijah izvoz KN2'!W16</f>
        <v>0</v>
      </c>
      <c r="X16" s="25">
        <f>+'10 po regijah uvoz KN2'!X16+'11 po regijah izvoz KN2'!X16</f>
        <v>40</v>
      </c>
      <c r="Y16" s="25">
        <f>+'10 po regijah uvoz KN2'!Y16+'11 po regijah izvoz KN2'!Y16</f>
        <v>0</v>
      </c>
      <c r="Z16" s="25">
        <f>+'10 po regijah uvoz KN2'!Z16+'11 po regijah izvoz KN2'!Z16</f>
        <v>942</v>
      </c>
      <c r="AA16" s="25">
        <f>+'10 po regijah uvoz KN2'!AA16+'11 po regijah izvoz KN2'!AA16</f>
        <v>0</v>
      </c>
      <c r="AB16" s="25">
        <f>+'10 po regijah uvoz KN2'!AB16+'11 po regijah izvoz KN2'!AB16</f>
        <v>0</v>
      </c>
      <c r="AC16" s="25">
        <f>+'10 po regijah uvoz KN2'!AC16+'11 po regijah izvoz KN2'!AC16</f>
        <v>0</v>
      </c>
      <c r="AD16" s="25">
        <f>+'10 po regijah uvoz KN2'!AD16+'11 po regijah izvoz KN2'!AD16</f>
        <v>0</v>
      </c>
      <c r="AE16" s="25">
        <f>+'10 po regijah uvoz KN2'!AE16+'11 po regijah izvoz KN2'!AE16</f>
        <v>34</v>
      </c>
      <c r="AF16" s="25">
        <f>+'10 po regijah uvoz KN2'!AF16+'11 po regijah izvoz KN2'!AF16</f>
        <v>973</v>
      </c>
      <c r="AG16" s="25">
        <f>+'10 po regijah uvoz KN2'!AG16+'11 po regijah izvoz KN2'!AG16</f>
        <v>385</v>
      </c>
      <c r="AH16" s="25">
        <f>+'10 po regijah uvoz KN2'!AH16+'11 po regijah izvoz KN2'!AH16</f>
        <v>0</v>
      </c>
      <c r="AI16" s="25">
        <f>+'10 po regijah uvoz KN2'!AI16+'11 po regijah izvoz KN2'!AI16</f>
        <v>2573</v>
      </c>
      <c r="AJ16" s="25">
        <f>+'10 po regijah uvoz KN2'!AJ16+'11 po regijah izvoz KN2'!AJ16</f>
        <v>30273</v>
      </c>
    </row>
    <row r="17" spans="1:36" ht="12.75">
      <c r="A17" s="1" t="s">
        <v>11</v>
      </c>
      <c r="B17" s="25">
        <f>+'10 po regijah uvoz KN2'!B17+'11 po regijah izvoz KN2'!B17</f>
        <v>3281</v>
      </c>
      <c r="C17" s="25">
        <f>+'10 po regijah uvoz KN2'!C17+'11 po regijah izvoz KN2'!C17</f>
        <v>3133</v>
      </c>
      <c r="D17" s="25">
        <f>+'10 po regijah uvoz KN2'!D17+'11 po regijah izvoz KN2'!D17</f>
        <v>162</v>
      </c>
      <c r="E17" s="25">
        <f>+'10 po regijah uvoz KN2'!E17+'11 po regijah izvoz KN2'!E17</f>
        <v>58</v>
      </c>
      <c r="F17" s="25">
        <f>+'10 po regijah uvoz KN2'!F17+'11 po regijah izvoz KN2'!F17</f>
        <v>0</v>
      </c>
      <c r="G17" s="25">
        <f>+'10 po regijah uvoz KN2'!G17+'11 po regijah izvoz KN2'!G17</f>
        <v>186</v>
      </c>
      <c r="H17" s="25">
        <f>+'10 po regijah uvoz KN2'!H17+'11 po regijah izvoz KN2'!H17</f>
        <v>10015</v>
      </c>
      <c r="I17" s="25">
        <f>+'10 po regijah uvoz KN2'!I17+'11 po regijah izvoz KN2'!I17</f>
        <v>421</v>
      </c>
      <c r="J17" s="25">
        <f>+'10 po regijah uvoz KN2'!J17+'11 po regijah izvoz KN2'!J17</f>
        <v>23</v>
      </c>
      <c r="K17" s="25">
        <f>+'10 po regijah uvoz KN2'!K17+'11 po regijah izvoz KN2'!K17</f>
        <v>325</v>
      </c>
      <c r="L17" s="25">
        <f>+'10 po regijah uvoz KN2'!L17+'11 po regijah izvoz KN2'!L17</f>
        <v>0</v>
      </c>
      <c r="M17" s="25">
        <f>+'10 po regijah uvoz KN2'!M17+'11 po regijah izvoz KN2'!M17</f>
        <v>281</v>
      </c>
      <c r="N17" s="25">
        <f>+'10 po regijah uvoz KN2'!N17+'11 po regijah izvoz KN2'!N17</f>
        <v>2876</v>
      </c>
      <c r="O17" s="25">
        <f>+'10 po regijah uvoz KN2'!O17+'11 po regijah izvoz KN2'!O17</f>
        <v>59</v>
      </c>
      <c r="P17" s="25">
        <f>+'10 po regijah uvoz KN2'!P17+'11 po regijah izvoz KN2'!P17</f>
        <v>4460</v>
      </c>
      <c r="Q17" s="25">
        <f>+'10 po regijah uvoz KN2'!Q17+'11 po regijah izvoz KN2'!Q17</f>
        <v>1048</v>
      </c>
      <c r="R17" s="25">
        <f>+'10 po regijah uvoz KN2'!R17+'11 po regijah izvoz KN2'!R17</f>
        <v>16</v>
      </c>
      <c r="S17" s="25">
        <f>+'10 po regijah uvoz KN2'!S17+'11 po regijah izvoz KN2'!S17</f>
        <v>3750</v>
      </c>
      <c r="T17" s="25">
        <f>+'10 po regijah uvoz KN2'!T17+'11 po regijah izvoz KN2'!T17</f>
        <v>16</v>
      </c>
      <c r="U17" s="25">
        <f>+'10 po regijah uvoz KN2'!U17+'11 po regijah izvoz KN2'!U17</f>
        <v>0</v>
      </c>
      <c r="V17" s="25">
        <f>+'10 po regijah uvoz KN2'!V17+'11 po regijah izvoz KN2'!V17</f>
        <v>1291</v>
      </c>
      <c r="W17" s="25">
        <f>+'10 po regijah uvoz KN2'!W17+'11 po regijah izvoz KN2'!W17</f>
        <v>278</v>
      </c>
      <c r="X17" s="25">
        <f>+'10 po regijah uvoz KN2'!X17+'11 po regijah izvoz KN2'!X17</f>
        <v>598</v>
      </c>
      <c r="Y17" s="25">
        <f>+'10 po regijah uvoz KN2'!Y17+'11 po regijah izvoz KN2'!Y17</f>
        <v>0</v>
      </c>
      <c r="Z17" s="25">
        <f>+'10 po regijah uvoz KN2'!Z17+'11 po regijah izvoz KN2'!Z17</f>
        <v>2244</v>
      </c>
      <c r="AA17" s="25">
        <f>+'10 po regijah uvoz KN2'!AA17+'11 po regijah izvoz KN2'!AA17</f>
        <v>0</v>
      </c>
      <c r="AB17" s="25">
        <f>+'10 po regijah uvoz KN2'!AB17+'11 po regijah izvoz KN2'!AB17</f>
        <v>80</v>
      </c>
      <c r="AC17" s="25">
        <f>+'10 po regijah uvoz KN2'!AC17+'11 po regijah izvoz KN2'!AC17</f>
        <v>0</v>
      </c>
      <c r="AD17" s="25">
        <f>+'10 po regijah uvoz KN2'!AD17+'11 po regijah izvoz KN2'!AD17</f>
        <v>83</v>
      </c>
      <c r="AE17" s="25">
        <f>+'10 po regijah uvoz KN2'!AE17+'11 po regijah izvoz KN2'!AE17</f>
        <v>5</v>
      </c>
      <c r="AF17" s="25">
        <f>+'10 po regijah uvoz KN2'!AF17+'11 po regijah izvoz KN2'!AF17</f>
        <v>129</v>
      </c>
      <c r="AG17" s="25">
        <f>+'10 po regijah uvoz KN2'!AG17+'11 po regijah izvoz KN2'!AG17</f>
        <v>615</v>
      </c>
      <c r="AH17" s="25">
        <f>+'10 po regijah uvoz KN2'!AH17+'11 po regijah izvoz KN2'!AH17</f>
        <v>0</v>
      </c>
      <c r="AI17" s="25">
        <f>+'10 po regijah uvoz KN2'!AI17+'11 po regijah izvoz KN2'!AI17</f>
        <v>1352</v>
      </c>
      <c r="AJ17" s="25">
        <f>+'10 po regijah uvoz KN2'!AJ17+'11 po regijah izvoz KN2'!AJ17</f>
        <v>39173</v>
      </c>
    </row>
    <row r="18" spans="1:36" ht="12.75">
      <c r="A18" s="1" t="s">
        <v>12</v>
      </c>
      <c r="B18" s="25">
        <f>+'10 po regijah uvoz KN2'!B18+'11 po regijah izvoz KN2'!B18</f>
        <v>178</v>
      </c>
      <c r="C18" s="25">
        <f>+'10 po regijah uvoz KN2'!C18+'11 po regijah izvoz KN2'!C18</f>
        <v>44</v>
      </c>
      <c r="D18" s="25">
        <f>+'10 po regijah uvoz KN2'!D18+'11 po regijah izvoz KN2'!D18</f>
        <v>57</v>
      </c>
      <c r="E18" s="25">
        <f>+'10 po regijah uvoz KN2'!E18+'11 po regijah izvoz KN2'!E18</f>
        <v>0</v>
      </c>
      <c r="F18" s="25">
        <f>+'10 po regijah uvoz KN2'!F18+'11 po regijah izvoz KN2'!F18</f>
        <v>0</v>
      </c>
      <c r="G18" s="25">
        <f>+'10 po regijah uvoz KN2'!G18+'11 po regijah izvoz KN2'!G18</f>
        <v>15</v>
      </c>
      <c r="H18" s="25">
        <f>+'10 po regijah uvoz KN2'!H18+'11 po regijah izvoz KN2'!H18</f>
        <v>4168</v>
      </c>
      <c r="I18" s="25">
        <f>+'10 po regijah uvoz KN2'!I18+'11 po regijah izvoz KN2'!I18</f>
        <v>360</v>
      </c>
      <c r="J18" s="25">
        <f>+'10 po regijah uvoz KN2'!J18+'11 po regijah izvoz KN2'!J18</f>
        <v>0</v>
      </c>
      <c r="K18" s="25">
        <f>+'10 po regijah uvoz KN2'!K18+'11 po regijah izvoz KN2'!K18</f>
        <v>2235</v>
      </c>
      <c r="L18" s="25">
        <f>+'10 po regijah uvoz KN2'!L18+'11 po regijah izvoz KN2'!L18</f>
        <v>0</v>
      </c>
      <c r="M18" s="25">
        <f>+'10 po regijah uvoz KN2'!M18+'11 po regijah izvoz KN2'!M18</f>
        <v>3929</v>
      </c>
      <c r="N18" s="25">
        <f>+'10 po regijah uvoz KN2'!N18+'11 po regijah izvoz KN2'!N18</f>
        <v>157</v>
      </c>
      <c r="O18" s="25">
        <f>+'10 po regijah uvoz KN2'!O18+'11 po regijah izvoz KN2'!O18</f>
        <v>1</v>
      </c>
      <c r="P18" s="25">
        <f>+'10 po regijah uvoz KN2'!P18+'11 po regijah izvoz KN2'!P18</f>
        <v>266</v>
      </c>
      <c r="Q18" s="25">
        <f>+'10 po regijah uvoz KN2'!Q18+'11 po regijah izvoz KN2'!Q18</f>
        <v>5</v>
      </c>
      <c r="R18" s="25">
        <f>+'10 po regijah uvoz KN2'!R18+'11 po regijah izvoz KN2'!R18</f>
        <v>0</v>
      </c>
      <c r="S18" s="25">
        <f>+'10 po regijah uvoz KN2'!S18+'11 po regijah izvoz KN2'!S18</f>
        <v>563</v>
      </c>
      <c r="T18" s="25">
        <f>+'10 po regijah uvoz KN2'!T18+'11 po regijah izvoz KN2'!T18</f>
        <v>0</v>
      </c>
      <c r="U18" s="25">
        <f>+'10 po regijah uvoz KN2'!U18+'11 po regijah izvoz KN2'!U18</f>
        <v>0</v>
      </c>
      <c r="V18" s="25">
        <f>+'10 po regijah uvoz KN2'!V18+'11 po regijah izvoz KN2'!V18</f>
        <v>0</v>
      </c>
      <c r="W18" s="25">
        <f>+'10 po regijah uvoz KN2'!W18+'11 po regijah izvoz KN2'!W18</f>
        <v>8</v>
      </c>
      <c r="X18" s="25">
        <f>+'10 po regijah uvoz KN2'!X18+'11 po regijah izvoz KN2'!X18</f>
        <v>8</v>
      </c>
      <c r="Y18" s="25">
        <f>+'10 po regijah uvoz KN2'!Y18+'11 po regijah izvoz KN2'!Y18</f>
        <v>0</v>
      </c>
      <c r="Z18" s="25">
        <f>+'10 po regijah uvoz KN2'!Z18+'11 po regijah izvoz KN2'!Z18</f>
        <v>41</v>
      </c>
      <c r="AA18" s="25">
        <f>+'10 po regijah uvoz KN2'!AA18+'11 po regijah izvoz KN2'!AA18</f>
        <v>0</v>
      </c>
      <c r="AB18" s="25">
        <f>+'10 po regijah uvoz KN2'!AB18+'11 po regijah izvoz KN2'!AB18</f>
        <v>1</v>
      </c>
      <c r="AC18" s="25">
        <f>+'10 po regijah uvoz KN2'!AC18+'11 po regijah izvoz KN2'!AC18</f>
        <v>0</v>
      </c>
      <c r="AD18" s="25">
        <f>+'10 po regijah uvoz KN2'!AD18+'11 po regijah izvoz KN2'!AD18</f>
        <v>0</v>
      </c>
      <c r="AE18" s="25">
        <f>+'10 po regijah uvoz KN2'!AE18+'11 po regijah izvoz KN2'!AE18</f>
        <v>59</v>
      </c>
      <c r="AF18" s="25">
        <f>+'10 po regijah uvoz KN2'!AF18+'11 po regijah izvoz KN2'!AF18</f>
        <v>6</v>
      </c>
      <c r="AG18" s="25">
        <f>+'10 po regijah uvoz KN2'!AG18+'11 po regijah izvoz KN2'!AG18</f>
        <v>0</v>
      </c>
      <c r="AH18" s="25">
        <f>+'10 po regijah uvoz KN2'!AH18+'11 po regijah izvoz KN2'!AH18</f>
        <v>0</v>
      </c>
      <c r="AI18" s="25">
        <f>+'10 po regijah uvoz KN2'!AI18+'11 po regijah izvoz KN2'!AI18</f>
        <v>0</v>
      </c>
      <c r="AJ18" s="25">
        <f>+'10 po regijah uvoz KN2'!AJ18+'11 po regijah izvoz KN2'!AJ18</f>
        <v>14555</v>
      </c>
    </row>
    <row r="19" spans="1:36" ht="12.75">
      <c r="A19" s="1" t="s">
        <v>13</v>
      </c>
      <c r="B19" s="25">
        <f>+'10 po regijah uvoz KN2'!B19+'11 po regijah izvoz KN2'!B19</f>
        <v>71</v>
      </c>
      <c r="C19" s="25">
        <f>+'10 po regijah uvoz KN2'!C19+'11 po regijah izvoz KN2'!C19</f>
        <v>54</v>
      </c>
      <c r="D19" s="25">
        <f>+'10 po regijah uvoz KN2'!D19+'11 po regijah izvoz KN2'!D19</f>
        <v>4</v>
      </c>
      <c r="E19" s="25">
        <f>+'10 po regijah uvoz KN2'!E19+'11 po regijah izvoz KN2'!E19</f>
        <v>0</v>
      </c>
      <c r="F19" s="25">
        <f>+'10 po regijah uvoz KN2'!F19+'11 po regijah izvoz KN2'!F19</f>
        <v>0</v>
      </c>
      <c r="G19" s="25">
        <f>+'10 po regijah uvoz KN2'!G19+'11 po regijah izvoz KN2'!G19</f>
        <v>0</v>
      </c>
      <c r="H19" s="25">
        <f>+'10 po regijah uvoz KN2'!H19+'11 po regijah izvoz KN2'!H19</f>
        <v>128</v>
      </c>
      <c r="I19" s="25">
        <f>+'10 po regijah uvoz KN2'!I19+'11 po regijah izvoz KN2'!I19</f>
        <v>0</v>
      </c>
      <c r="J19" s="25">
        <f>+'10 po regijah uvoz KN2'!J19+'11 po regijah izvoz KN2'!J19</f>
        <v>0</v>
      </c>
      <c r="K19" s="25">
        <f>+'10 po regijah uvoz KN2'!K19+'11 po regijah izvoz KN2'!K19</f>
        <v>0</v>
      </c>
      <c r="L19" s="25">
        <f>+'10 po regijah uvoz KN2'!L19+'11 po regijah izvoz KN2'!L19</f>
        <v>0</v>
      </c>
      <c r="M19" s="25">
        <f>+'10 po regijah uvoz KN2'!M19+'11 po regijah izvoz KN2'!M19</f>
        <v>1</v>
      </c>
      <c r="N19" s="25">
        <f>+'10 po regijah uvoz KN2'!N19+'11 po regijah izvoz KN2'!N19</f>
        <v>1</v>
      </c>
      <c r="O19" s="25">
        <f>+'10 po regijah uvoz KN2'!O19+'11 po regijah izvoz KN2'!O19</f>
        <v>0</v>
      </c>
      <c r="P19" s="25">
        <f>+'10 po regijah uvoz KN2'!P19+'11 po regijah izvoz KN2'!P19</f>
        <v>45</v>
      </c>
      <c r="Q19" s="25">
        <f>+'10 po regijah uvoz KN2'!Q19+'11 po regijah izvoz KN2'!Q19</f>
        <v>7</v>
      </c>
      <c r="R19" s="25">
        <f>+'10 po regijah uvoz KN2'!R19+'11 po regijah izvoz KN2'!R19</f>
        <v>0</v>
      </c>
      <c r="S19" s="25">
        <f>+'10 po regijah uvoz KN2'!S19+'11 po regijah izvoz KN2'!S19</f>
        <v>106</v>
      </c>
      <c r="T19" s="25">
        <f>+'10 po regijah uvoz KN2'!T19+'11 po regijah izvoz KN2'!T19</f>
        <v>0</v>
      </c>
      <c r="U19" s="25">
        <f>+'10 po regijah uvoz KN2'!U19+'11 po regijah izvoz KN2'!U19</f>
        <v>0</v>
      </c>
      <c r="V19" s="25">
        <f>+'10 po regijah uvoz KN2'!V19+'11 po regijah izvoz KN2'!V19</f>
        <v>0</v>
      </c>
      <c r="W19" s="25">
        <f>+'10 po regijah uvoz KN2'!W19+'11 po regijah izvoz KN2'!W19</f>
        <v>1</v>
      </c>
      <c r="X19" s="25">
        <f>+'10 po regijah uvoz KN2'!X19+'11 po regijah izvoz KN2'!X19</f>
        <v>8</v>
      </c>
      <c r="Y19" s="25">
        <f>+'10 po regijah uvoz KN2'!Y19+'11 po regijah izvoz KN2'!Y19</f>
        <v>0</v>
      </c>
      <c r="Z19" s="25">
        <f>+'10 po regijah uvoz KN2'!Z19+'11 po regijah izvoz KN2'!Z19</f>
        <v>17</v>
      </c>
      <c r="AA19" s="25">
        <f>+'10 po regijah uvoz KN2'!AA19+'11 po regijah izvoz KN2'!AA19</f>
        <v>0</v>
      </c>
      <c r="AB19" s="25">
        <f>+'10 po regijah uvoz KN2'!AB19+'11 po regijah izvoz KN2'!AB19</f>
        <v>0</v>
      </c>
      <c r="AC19" s="25">
        <f>+'10 po regijah uvoz KN2'!AC19+'11 po regijah izvoz KN2'!AC19</f>
        <v>12</v>
      </c>
      <c r="AD19" s="25">
        <f>+'10 po regijah uvoz KN2'!AD19+'11 po regijah izvoz KN2'!AD19</f>
        <v>0</v>
      </c>
      <c r="AE19" s="25">
        <f>+'10 po regijah uvoz KN2'!AE19+'11 po regijah izvoz KN2'!AE19</f>
        <v>0</v>
      </c>
      <c r="AF19" s="25">
        <f>+'10 po regijah uvoz KN2'!AF19+'11 po regijah izvoz KN2'!AF19</f>
        <v>0</v>
      </c>
      <c r="AG19" s="25">
        <f>+'10 po regijah uvoz KN2'!AG19+'11 po regijah izvoz KN2'!AG19</f>
        <v>0</v>
      </c>
      <c r="AH19" s="25">
        <f>+'10 po regijah uvoz KN2'!AH19+'11 po regijah izvoz KN2'!AH19</f>
        <v>0</v>
      </c>
      <c r="AI19" s="25">
        <f>+'10 po regijah uvoz KN2'!AI19+'11 po regijah izvoz KN2'!AI19</f>
        <v>30</v>
      </c>
      <c r="AJ19" s="25">
        <f>+'10 po regijah uvoz KN2'!AJ19+'11 po regijah izvoz KN2'!AJ19</f>
        <v>594</v>
      </c>
    </row>
    <row r="20" spans="1:36" ht="12.75">
      <c r="A20" s="1" t="s">
        <v>14</v>
      </c>
      <c r="B20" s="25">
        <f>+'10 po regijah uvoz KN2'!B20+'11 po regijah izvoz KN2'!B20</f>
        <v>10149</v>
      </c>
      <c r="C20" s="25">
        <f>+'10 po regijah uvoz KN2'!C20+'11 po regijah izvoz KN2'!C20</f>
        <v>1093</v>
      </c>
      <c r="D20" s="25">
        <f>+'10 po regijah uvoz KN2'!D20+'11 po regijah izvoz KN2'!D20</f>
        <v>1549</v>
      </c>
      <c r="E20" s="25">
        <f>+'10 po regijah uvoz KN2'!E20+'11 po regijah izvoz KN2'!E20</f>
        <v>13</v>
      </c>
      <c r="F20" s="25">
        <f>+'10 po regijah uvoz KN2'!F20+'11 po regijah izvoz KN2'!F20</f>
        <v>0</v>
      </c>
      <c r="G20" s="25">
        <f>+'10 po regijah uvoz KN2'!G20+'11 po regijah izvoz KN2'!G20</f>
        <v>1758</v>
      </c>
      <c r="H20" s="25">
        <f>+'10 po regijah uvoz KN2'!H20+'11 po regijah izvoz KN2'!H20</f>
        <v>2414</v>
      </c>
      <c r="I20" s="25">
        <f>+'10 po regijah uvoz KN2'!I20+'11 po regijah izvoz KN2'!I20</f>
        <v>254</v>
      </c>
      <c r="J20" s="25">
        <f>+'10 po regijah uvoz KN2'!J20+'11 po regijah izvoz KN2'!J20</f>
        <v>0</v>
      </c>
      <c r="K20" s="25">
        <f>+'10 po regijah uvoz KN2'!K20+'11 po regijah izvoz KN2'!K20</f>
        <v>510</v>
      </c>
      <c r="L20" s="25">
        <f>+'10 po regijah uvoz KN2'!L20+'11 po regijah izvoz KN2'!L20</f>
        <v>0</v>
      </c>
      <c r="M20" s="25">
        <f>+'10 po regijah uvoz KN2'!M20+'11 po regijah izvoz KN2'!M20</f>
        <v>121</v>
      </c>
      <c r="N20" s="25">
        <f>+'10 po regijah uvoz KN2'!N20+'11 po regijah izvoz KN2'!N20</f>
        <v>32</v>
      </c>
      <c r="O20" s="25">
        <f>+'10 po regijah uvoz KN2'!O20+'11 po regijah izvoz KN2'!O20</f>
        <v>199</v>
      </c>
      <c r="P20" s="25">
        <f>+'10 po regijah uvoz KN2'!P20+'11 po regijah izvoz KN2'!P20</f>
        <v>9096</v>
      </c>
      <c r="Q20" s="25">
        <f>+'10 po regijah uvoz KN2'!Q20+'11 po regijah izvoz KN2'!Q20</f>
        <v>7972</v>
      </c>
      <c r="R20" s="25">
        <f>+'10 po regijah uvoz KN2'!R20+'11 po regijah izvoz KN2'!R20</f>
        <v>0</v>
      </c>
      <c r="S20" s="25">
        <f>+'10 po regijah uvoz KN2'!S20+'11 po regijah izvoz KN2'!S20</f>
        <v>11300</v>
      </c>
      <c r="T20" s="25">
        <f>+'10 po regijah uvoz KN2'!T20+'11 po regijah izvoz KN2'!T20</f>
        <v>0</v>
      </c>
      <c r="U20" s="25">
        <f>+'10 po regijah uvoz KN2'!U20+'11 po regijah izvoz KN2'!U20</f>
        <v>0</v>
      </c>
      <c r="V20" s="25">
        <f>+'10 po regijah uvoz KN2'!V20+'11 po regijah izvoz KN2'!V20</f>
        <v>0</v>
      </c>
      <c r="W20" s="25">
        <f>+'10 po regijah uvoz KN2'!W20+'11 po regijah izvoz KN2'!W20</f>
        <v>17</v>
      </c>
      <c r="X20" s="25">
        <f>+'10 po regijah uvoz KN2'!X20+'11 po regijah izvoz KN2'!X20</f>
        <v>61</v>
      </c>
      <c r="Y20" s="25">
        <f>+'10 po regijah uvoz KN2'!Y20+'11 po regijah izvoz KN2'!Y20</f>
        <v>0</v>
      </c>
      <c r="Z20" s="25">
        <f>+'10 po regijah uvoz KN2'!Z20+'11 po regijah izvoz KN2'!Z20</f>
        <v>1446</v>
      </c>
      <c r="AA20" s="25">
        <f>+'10 po regijah uvoz KN2'!AA20+'11 po regijah izvoz KN2'!AA20</f>
        <v>0</v>
      </c>
      <c r="AB20" s="25">
        <f>+'10 po regijah uvoz KN2'!AB20+'11 po regijah izvoz KN2'!AB20</f>
        <v>775</v>
      </c>
      <c r="AC20" s="25">
        <f>+'10 po regijah uvoz KN2'!AC20+'11 po regijah izvoz KN2'!AC20</f>
        <v>4</v>
      </c>
      <c r="AD20" s="25">
        <f>+'10 po regijah uvoz KN2'!AD20+'11 po regijah izvoz KN2'!AD20</f>
        <v>48</v>
      </c>
      <c r="AE20" s="25">
        <f>+'10 po regijah uvoz KN2'!AE20+'11 po regijah izvoz KN2'!AE20</f>
        <v>33</v>
      </c>
      <c r="AF20" s="25">
        <f>+'10 po regijah uvoz KN2'!AF20+'11 po regijah izvoz KN2'!AF20</f>
        <v>705</v>
      </c>
      <c r="AG20" s="25">
        <f>+'10 po regijah uvoz KN2'!AG20+'11 po regijah izvoz KN2'!AG20</f>
        <v>32</v>
      </c>
      <c r="AH20" s="25">
        <f>+'10 po regijah uvoz KN2'!AH20+'11 po regijah izvoz KN2'!AH20</f>
        <v>0</v>
      </c>
      <c r="AI20" s="25">
        <f>+'10 po regijah uvoz KN2'!AI20+'11 po regijah izvoz KN2'!AI20</f>
        <v>11001</v>
      </c>
      <c r="AJ20" s="25">
        <f>+'10 po regijah uvoz KN2'!AJ20+'11 po regijah izvoz KN2'!AJ20</f>
        <v>68258</v>
      </c>
    </row>
    <row r="21" spans="1:36" ht="12.75">
      <c r="A21" s="2" t="s">
        <v>15</v>
      </c>
      <c r="B21" s="25">
        <f>+'10 po regijah uvoz KN2'!B21+'11 po regijah izvoz KN2'!B21</f>
        <v>24105</v>
      </c>
      <c r="C21" s="25">
        <f>+'10 po regijah uvoz KN2'!C21+'11 po regijah izvoz KN2'!C21</f>
        <v>5710</v>
      </c>
      <c r="D21" s="25">
        <f>+'10 po regijah uvoz KN2'!D21+'11 po regijah izvoz KN2'!D21</f>
        <v>92</v>
      </c>
      <c r="E21" s="25">
        <f>+'10 po regijah uvoz KN2'!E21+'11 po regijah izvoz KN2'!E21</f>
        <v>141</v>
      </c>
      <c r="F21" s="25">
        <f>+'10 po regijah uvoz KN2'!F21+'11 po regijah izvoz KN2'!F21</f>
        <v>0</v>
      </c>
      <c r="G21" s="25">
        <f>+'10 po regijah uvoz KN2'!G21+'11 po regijah izvoz KN2'!G21</f>
        <v>165</v>
      </c>
      <c r="H21" s="25">
        <f>+'10 po regijah uvoz KN2'!H21+'11 po regijah izvoz KN2'!H21</f>
        <v>4785</v>
      </c>
      <c r="I21" s="25">
        <f>+'10 po regijah uvoz KN2'!I21+'11 po regijah izvoz KN2'!I21</f>
        <v>2243</v>
      </c>
      <c r="J21" s="25">
        <f>+'10 po regijah uvoz KN2'!J21+'11 po regijah izvoz KN2'!J21</f>
        <v>0</v>
      </c>
      <c r="K21" s="25">
        <f>+'10 po regijah uvoz KN2'!K21+'11 po regijah izvoz KN2'!K21</f>
        <v>1641</v>
      </c>
      <c r="L21" s="25">
        <f>+'10 po regijah uvoz KN2'!L21+'11 po regijah izvoz KN2'!L21</f>
        <v>0</v>
      </c>
      <c r="M21" s="25">
        <f>+'10 po regijah uvoz KN2'!M21+'11 po regijah izvoz KN2'!M21</f>
        <v>384</v>
      </c>
      <c r="N21" s="25">
        <f>+'10 po regijah uvoz KN2'!N21+'11 po regijah izvoz KN2'!N21</f>
        <v>2065</v>
      </c>
      <c r="O21" s="25">
        <f>+'10 po regijah uvoz KN2'!O21+'11 po regijah izvoz KN2'!O21</f>
        <v>14</v>
      </c>
      <c r="P21" s="25">
        <f>+'10 po regijah uvoz KN2'!P21+'11 po regijah izvoz KN2'!P21</f>
        <v>12968</v>
      </c>
      <c r="Q21" s="25">
        <f>+'10 po regijah uvoz KN2'!Q21+'11 po regijah izvoz KN2'!Q21</f>
        <v>2367</v>
      </c>
      <c r="R21" s="25">
        <f>+'10 po regijah uvoz KN2'!R21+'11 po regijah izvoz KN2'!R21</f>
        <v>0</v>
      </c>
      <c r="S21" s="25">
        <f>+'10 po regijah uvoz KN2'!S21+'11 po regijah izvoz KN2'!S21</f>
        <v>13947</v>
      </c>
      <c r="T21" s="25">
        <f>+'10 po regijah uvoz KN2'!T21+'11 po regijah izvoz KN2'!T21</f>
        <v>207</v>
      </c>
      <c r="U21" s="25">
        <f>+'10 po regijah uvoz KN2'!U21+'11 po regijah izvoz KN2'!U21</f>
        <v>0</v>
      </c>
      <c r="V21" s="25">
        <f>+'10 po regijah uvoz KN2'!V21+'11 po regijah izvoz KN2'!V21</f>
        <v>11</v>
      </c>
      <c r="W21" s="25">
        <f>+'10 po regijah uvoz KN2'!W21+'11 po regijah izvoz KN2'!W21</f>
        <v>1279</v>
      </c>
      <c r="X21" s="25">
        <f>+'10 po regijah uvoz KN2'!X21+'11 po regijah izvoz KN2'!X21</f>
        <v>7502</v>
      </c>
      <c r="Y21" s="25">
        <f>+'10 po regijah uvoz KN2'!Y21+'11 po regijah izvoz KN2'!Y21</f>
        <v>119</v>
      </c>
      <c r="Z21" s="25">
        <f>+'10 po regijah uvoz KN2'!Z21+'11 po regijah izvoz KN2'!Z21</f>
        <v>517</v>
      </c>
      <c r="AA21" s="25">
        <f>+'10 po regijah uvoz KN2'!AA21+'11 po regijah izvoz KN2'!AA21</f>
        <v>11</v>
      </c>
      <c r="AB21" s="25">
        <f>+'10 po regijah uvoz KN2'!AB21+'11 po regijah izvoz KN2'!AB21</f>
        <v>562</v>
      </c>
      <c r="AC21" s="25">
        <f>+'10 po regijah uvoz KN2'!AC21+'11 po regijah izvoz KN2'!AC21</f>
        <v>104</v>
      </c>
      <c r="AD21" s="25">
        <f>+'10 po regijah uvoz KN2'!AD21+'11 po regijah izvoz KN2'!AD21</f>
        <v>388</v>
      </c>
      <c r="AE21" s="25">
        <f>+'10 po regijah uvoz KN2'!AE21+'11 po regijah izvoz KN2'!AE21</f>
        <v>1736</v>
      </c>
      <c r="AF21" s="25">
        <f>+'10 po regijah uvoz KN2'!AF21+'11 po regijah izvoz KN2'!AF21</f>
        <v>100</v>
      </c>
      <c r="AG21" s="25">
        <f>+'10 po regijah uvoz KN2'!AG21+'11 po regijah izvoz KN2'!AG21</f>
        <v>4644</v>
      </c>
      <c r="AH21" s="25">
        <f>+'10 po regijah uvoz KN2'!AH21+'11 po regijah izvoz KN2'!AH21</f>
        <v>0</v>
      </c>
      <c r="AI21" s="25">
        <f>+'10 po regijah uvoz KN2'!AI21+'11 po regijah izvoz KN2'!AI21</f>
        <v>4513</v>
      </c>
      <c r="AJ21" s="25">
        <f>+'10 po regijah uvoz KN2'!AJ21+'11 po regijah izvoz KN2'!AJ21</f>
        <v>95045</v>
      </c>
    </row>
    <row r="22" spans="1:36" ht="12.75">
      <c r="A22" s="1" t="s">
        <v>16</v>
      </c>
      <c r="B22" s="25">
        <f>+'10 po regijah uvoz KN2'!B22+'11 po regijah izvoz KN2'!B22</f>
        <v>19362</v>
      </c>
      <c r="C22" s="25">
        <f>+'10 po regijah uvoz KN2'!C22+'11 po regijah izvoz KN2'!C22</f>
        <v>788</v>
      </c>
      <c r="D22" s="25">
        <f>+'10 po regijah uvoz KN2'!D22+'11 po regijah izvoz KN2'!D22</f>
        <v>807</v>
      </c>
      <c r="E22" s="25">
        <f>+'10 po regijah uvoz KN2'!E22+'11 po regijah izvoz KN2'!E22</f>
        <v>42</v>
      </c>
      <c r="F22" s="25">
        <f>+'10 po regijah uvoz KN2'!F22+'11 po regijah izvoz KN2'!F22</f>
        <v>1</v>
      </c>
      <c r="G22" s="25">
        <f>+'10 po regijah uvoz KN2'!G22+'11 po regijah izvoz KN2'!G22</f>
        <v>423</v>
      </c>
      <c r="H22" s="25">
        <f>+'10 po regijah uvoz KN2'!H22+'11 po regijah izvoz KN2'!H22</f>
        <v>11692</v>
      </c>
      <c r="I22" s="25">
        <f>+'10 po regijah uvoz KN2'!I22+'11 po regijah izvoz KN2'!I22</f>
        <v>4</v>
      </c>
      <c r="J22" s="25">
        <f>+'10 po regijah uvoz KN2'!J22+'11 po regijah izvoz KN2'!J22</f>
        <v>1</v>
      </c>
      <c r="K22" s="25">
        <f>+'10 po regijah uvoz KN2'!K22+'11 po regijah izvoz KN2'!K22</f>
        <v>234</v>
      </c>
      <c r="L22" s="25">
        <f>+'10 po regijah uvoz KN2'!L22+'11 po regijah izvoz KN2'!L22</f>
        <v>6</v>
      </c>
      <c r="M22" s="25">
        <f>+'10 po regijah uvoz KN2'!M22+'11 po regijah izvoz KN2'!M22</f>
        <v>2216</v>
      </c>
      <c r="N22" s="25">
        <f>+'10 po regijah uvoz KN2'!N22+'11 po regijah izvoz KN2'!N22</f>
        <v>992</v>
      </c>
      <c r="O22" s="25">
        <f>+'10 po regijah uvoz KN2'!O22+'11 po regijah izvoz KN2'!O22</f>
        <v>1934</v>
      </c>
      <c r="P22" s="25">
        <f>+'10 po regijah uvoz KN2'!P22+'11 po regijah izvoz KN2'!P22</f>
        <v>13448</v>
      </c>
      <c r="Q22" s="25">
        <f>+'10 po regijah uvoz KN2'!Q22+'11 po regijah izvoz KN2'!Q22</f>
        <v>7369</v>
      </c>
      <c r="R22" s="25">
        <f>+'10 po regijah uvoz KN2'!R22+'11 po regijah izvoz KN2'!R22</f>
        <v>108</v>
      </c>
      <c r="S22" s="25">
        <f>+'10 po regijah uvoz KN2'!S22+'11 po regijah izvoz KN2'!S22</f>
        <v>5660</v>
      </c>
      <c r="T22" s="25">
        <f>+'10 po regijah uvoz KN2'!T22+'11 po regijah izvoz KN2'!T22</f>
        <v>11</v>
      </c>
      <c r="U22" s="25">
        <f>+'10 po regijah uvoz KN2'!U22+'11 po regijah izvoz KN2'!U22</f>
        <v>0</v>
      </c>
      <c r="V22" s="25">
        <f>+'10 po regijah uvoz KN2'!V22+'11 po regijah izvoz KN2'!V22</f>
        <v>0</v>
      </c>
      <c r="W22" s="25">
        <f>+'10 po regijah uvoz KN2'!W22+'11 po regijah izvoz KN2'!W22</f>
        <v>13</v>
      </c>
      <c r="X22" s="25">
        <f>+'10 po regijah uvoz KN2'!X22+'11 po regijah izvoz KN2'!X22</f>
        <v>236</v>
      </c>
      <c r="Y22" s="25">
        <f>+'10 po regijah uvoz KN2'!Y22+'11 po regijah izvoz KN2'!Y22</f>
        <v>1</v>
      </c>
      <c r="Z22" s="25">
        <f>+'10 po regijah uvoz KN2'!Z22+'11 po regijah izvoz KN2'!Z22</f>
        <v>3585</v>
      </c>
      <c r="AA22" s="25">
        <f>+'10 po regijah uvoz KN2'!AA22+'11 po regijah izvoz KN2'!AA22</f>
        <v>0</v>
      </c>
      <c r="AB22" s="25">
        <f>+'10 po regijah uvoz KN2'!AB22+'11 po regijah izvoz KN2'!AB22</f>
        <v>2029</v>
      </c>
      <c r="AC22" s="25">
        <f>+'10 po regijah uvoz KN2'!AC22+'11 po regijah izvoz KN2'!AC22</f>
        <v>1</v>
      </c>
      <c r="AD22" s="25">
        <f>+'10 po regijah uvoz KN2'!AD22+'11 po regijah izvoz KN2'!AD22</f>
        <v>1</v>
      </c>
      <c r="AE22" s="25">
        <f>+'10 po regijah uvoz KN2'!AE22+'11 po regijah izvoz KN2'!AE22</f>
        <v>35</v>
      </c>
      <c r="AF22" s="25">
        <f>+'10 po regijah uvoz KN2'!AF22+'11 po regijah izvoz KN2'!AF22</f>
        <v>566</v>
      </c>
      <c r="AG22" s="25">
        <f>+'10 po regijah uvoz KN2'!AG22+'11 po regijah izvoz KN2'!AG22</f>
        <v>164</v>
      </c>
      <c r="AH22" s="25">
        <f>+'10 po regijah uvoz KN2'!AH22+'11 po regijah izvoz KN2'!AH22</f>
        <v>0</v>
      </c>
      <c r="AI22" s="25">
        <f>+'10 po regijah uvoz KN2'!AI22+'11 po regijah izvoz KN2'!AI22</f>
        <v>1880</v>
      </c>
      <c r="AJ22" s="25">
        <f>+'10 po regijah uvoz KN2'!AJ22+'11 po regijah izvoz KN2'!AJ22</f>
        <v>76805</v>
      </c>
    </row>
    <row r="23" spans="1:36" ht="12.75">
      <c r="A23" s="1" t="s">
        <v>17</v>
      </c>
      <c r="B23" s="25">
        <f>+'10 po regijah uvoz KN2'!B23+'11 po regijah izvoz KN2'!B23</f>
        <v>27813</v>
      </c>
      <c r="C23" s="25">
        <f>+'10 po regijah uvoz KN2'!C23+'11 po regijah izvoz KN2'!C23</f>
        <v>116</v>
      </c>
      <c r="D23" s="25">
        <f>+'10 po regijah uvoz KN2'!D23+'11 po regijah izvoz KN2'!D23</f>
        <v>1432</v>
      </c>
      <c r="E23" s="25">
        <f>+'10 po regijah uvoz KN2'!E23+'11 po regijah izvoz KN2'!E23</f>
        <v>24</v>
      </c>
      <c r="F23" s="25">
        <f>+'10 po regijah uvoz KN2'!F23+'11 po regijah izvoz KN2'!F23</f>
        <v>3</v>
      </c>
      <c r="G23" s="25">
        <f>+'10 po regijah uvoz KN2'!G23+'11 po regijah izvoz KN2'!G23</f>
        <v>385</v>
      </c>
      <c r="H23" s="25">
        <f>+'10 po regijah uvoz KN2'!H23+'11 po regijah izvoz KN2'!H23</f>
        <v>11611</v>
      </c>
      <c r="I23" s="25">
        <f>+'10 po regijah uvoz KN2'!I23+'11 po regijah izvoz KN2'!I23</f>
        <v>56</v>
      </c>
      <c r="J23" s="25">
        <f>+'10 po regijah uvoz KN2'!J23+'11 po regijah izvoz KN2'!J23</f>
        <v>9</v>
      </c>
      <c r="K23" s="25">
        <f>+'10 po regijah uvoz KN2'!K23+'11 po regijah izvoz KN2'!K23</f>
        <v>301</v>
      </c>
      <c r="L23" s="25">
        <f>+'10 po regijah uvoz KN2'!L23+'11 po regijah izvoz KN2'!L23</f>
        <v>6</v>
      </c>
      <c r="M23" s="25">
        <f>+'10 po regijah uvoz KN2'!M23+'11 po regijah izvoz KN2'!M23</f>
        <v>3971</v>
      </c>
      <c r="N23" s="25">
        <f>+'10 po regijah uvoz KN2'!N23+'11 po regijah izvoz KN2'!N23</f>
        <v>164</v>
      </c>
      <c r="O23" s="25">
        <f>+'10 po regijah uvoz KN2'!O23+'11 po regijah izvoz KN2'!O23</f>
        <v>102</v>
      </c>
      <c r="P23" s="25">
        <f>+'10 po regijah uvoz KN2'!P23+'11 po regijah izvoz KN2'!P23</f>
        <v>5325</v>
      </c>
      <c r="Q23" s="25">
        <f>+'10 po regijah uvoz KN2'!Q23+'11 po regijah izvoz KN2'!Q23</f>
        <v>829</v>
      </c>
      <c r="R23" s="25">
        <f>+'10 po regijah uvoz KN2'!R23+'11 po regijah izvoz KN2'!R23</f>
        <v>8</v>
      </c>
      <c r="S23" s="25">
        <f>+'10 po regijah uvoz KN2'!S23+'11 po regijah izvoz KN2'!S23</f>
        <v>7806</v>
      </c>
      <c r="T23" s="25">
        <f>+'10 po regijah uvoz KN2'!T23+'11 po regijah izvoz KN2'!T23</f>
        <v>2</v>
      </c>
      <c r="U23" s="25">
        <f>+'10 po regijah uvoz KN2'!U23+'11 po regijah izvoz KN2'!U23</f>
        <v>0</v>
      </c>
      <c r="V23" s="25">
        <f>+'10 po regijah uvoz KN2'!V23+'11 po regijah izvoz KN2'!V23</f>
        <v>0</v>
      </c>
      <c r="W23" s="25">
        <f>+'10 po regijah uvoz KN2'!W23+'11 po regijah izvoz KN2'!W23</f>
        <v>29</v>
      </c>
      <c r="X23" s="25">
        <f>+'10 po regijah uvoz KN2'!X23+'11 po regijah izvoz KN2'!X23</f>
        <v>1087</v>
      </c>
      <c r="Y23" s="25">
        <f>+'10 po regijah uvoz KN2'!Y23+'11 po regijah izvoz KN2'!Y23</f>
        <v>3</v>
      </c>
      <c r="Z23" s="25">
        <f>+'10 po regijah uvoz KN2'!Z23+'11 po regijah izvoz KN2'!Z23</f>
        <v>3304</v>
      </c>
      <c r="AA23" s="25">
        <f>+'10 po regijah uvoz KN2'!AA23+'11 po regijah izvoz KN2'!AA23</f>
        <v>45</v>
      </c>
      <c r="AB23" s="25">
        <f>+'10 po regijah uvoz KN2'!AB23+'11 po regijah izvoz KN2'!AB23</f>
        <v>5117</v>
      </c>
      <c r="AC23" s="25">
        <f>+'10 po regijah uvoz KN2'!AC23+'11 po regijah izvoz KN2'!AC23</f>
        <v>3</v>
      </c>
      <c r="AD23" s="25">
        <f>+'10 po regijah uvoz KN2'!AD23+'11 po regijah izvoz KN2'!AD23</f>
        <v>92</v>
      </c>
      <c r="AE23" s="25">
        <f>+'10 po regijah uvoz KN2'!AE23+'11 po regijah izvoz KN2'!AE23</f>
        <v>76</v>
      </c>
      <c r="AF23" s="25">
        <f>+'10 po regijah uvoz KN2'!AF23+'11 po regijah izvoz KN2'!AF23</f>
        <v>10</v>
      </c>
      <c r="AG23" s="25">
        <f>+'10 po regijah uvoz KN2'!AG23+'11 po regijah izvoz KN2'!AG23</f>
        <v>281</v>
      </c>
      <c r="AH23" s="25">
        <f>+'10 po regijah uvoz KN2'!AH23+'11 po regijah izvoz KN2'!AH23</f>
        <v>0</v>
      </c>
      <c r="AI23" s="25">
        <f>+'10 po regijah uvoz KN2'!AI23+'11 po regijah izvoz KN2'!AI23</f>
        <v>1269</v>
      </c>
      <c r="AJ23" s="25">
        <f>+'10 po regijah uvoz KN2'!AJ23+'11 po regijah izvoz KN2'!AJ23</f>
        <v>73346</v>
      </c>
    </row>
    <row r="24" spans="1:36" ht="12.75">
      <c r="A24" s="5" t="s">
        <v>18</v>
      </c>
      <c r="B24" s="25">
        <f>+'10 po regijah uvoz KN2'!B24+'11 po regijah izvoz KN2'!B24</f>
        <v>25714</v>
      </c>
      <c r="C24" s="25">
        <f>+'10 po regijah uvoz KN2'!C24+'11 po regijah izvoz KN2'!C24</f>
        <v>2069</v>
      </c>
      <c r="D24" s="25">
        <f>+'10 po regijah uvoz KN2'!D24+'11 po regijah izvoz KN2'!D24</f>
        <v>940</v>
      </c>
      <c r="E24" s="25">
        <f>+'10 po regijah uvoz KN2'!E24+'11 po regijah izvoz KN2'!E24</f>
        <v>1176</v>
      </c>
      <c r="F24" s="25">
        <f>+'10 po regijah uvoz KN2'!F24+'11 po regijah izvoz KN2'!F24</f>
        <v>0</v>
      </c>
      <c r="G24" s="25">
        <f>+'10 po regijah uvoz KN2'!G24+'11 po regijah izvoz KN2'!G24</f>
        <v>488</v>
      </c>
      <c r="H24" s="25">
        <f>+'10 po regijah uvoz KN2'!H24+'11 po regijah izvoz KN2'!H24</f>
        <v>16308</v>
      </c>
      <c r="I24" s="25">
        <f>+'10 po regijah uvoz KN2'!I24+'11 po regijah izvoz KN2'!I24</f>
        <v>105</v>
      </c>
      <c r="J24" s="25">
        <f>+'10 po regijah uvoz KN2'!J24+'11 po regijah izvoz KN2'!J24</f>
        <v>0</v>
      </c>
      <c r="K24" s="25">
        <f>+'10 po regijah uvoz KN2'!K24+'11 po regijah izvoz KN2'!K24</f>
        <v>497</v>
      </c>
      <c r="L24" s="25">
        <f>+'10 po regijah uvoz KN2'!L24+'11 po regijah izvoz KN2'!L24</f>
        <v>74</v>
      </c>
      <c r="M24" s="25">
        <f>+'10 po regijah uvoz KN2'!M24+'11 po regijah izvoz KN2'!M24</f>
        <v>2058</v>
      </c>
      <c r="N24" s="25">
        <f>+'10 po regijah uvoz KN2'!N24+'11 po regijah izvoz KN2'!N24</f>
        <v>139</v>
      </c>
      <c r="O24" s="25">
        <f>+'10 po regijah uvoz KN2'!O24+'11 po regijah izvoz KN2'!O24</f>
        <v>156</v>
      </c>
      <c r="P24" s="25">
        <f>+'10 po regijah uvoz KN2'!P24+'11 po regijah izvoz KN2'!P24</f>
        <v>19392</v>
      </c>
      <c r="Q24" s="25">
        <f>+'10 po regijah uvoz KN2'!Q24+'11 po regijah izvoz KN2'!Q24</f>
        <v>1335</v>
      </c>
      <c r="R24" s="25">
        <f>+'10 po regijah uvoz KN2'!R24+'11 po regijah izvoz KN2'!R24</f>
        <v>28</v>
      </c>
      <c r="S24" s="25">
        <f>+'10 po regijah uvoz KN2'!S24+'11 po regijah izvoz KN2'!S24</f>
        <v>19637</v>
      </c>
      <c r="T24" s="25">
        <f>+'10 po regijah uvoz KN2'!T24+'11 po regijah izvoz KN2'!T24</f>
        <v>237</v>
      </c>
      <c r="U24" s="25">
        <f>+'10 po regijah uvoz KN2'!U24+'11 po regijah izvoz KN2'!U24</f>
        <v>9</v>
      </c>
      <c r="V24" s="25">
        <f>+'10 po regijah uvoz KN2'!V24+'11 po regijah izvoz KN2'!V24</f>
        <v>121</v>
      </c>
      <c r="W24" s="25">
        <f>+'10 po regijah uvoz KN2'!W24+'11 po regijah izvoz KN2'!W24</f>
        <v>5</v>
      </c>
      <c r="X24" s="25">
        <f>+'10 po regijah uvoz KN2'!X24+'11 po regijah izvoz KN2'!X24</f>
        <v>1124</v>
      </c>
      <c r="Y24" s="25">
        <f>+'10 po regijah uvoz KN2'!Y24+'11 po regijah izvoz KN2'!Y24</f>
        <v>0</v>
      </c>
      <c r="Z24" s="25">
        <f>+'10 po regijah uvoz KN2'!Z24+'11 po regijah izvoz KN2'!Z24</f>
        <v>1584</v>
      </c>
      <c r="AA24" s="25">
        <f>+'10 po regijah uvoz KN2'!AA24+'11 po regijah izvoz KN2'!AA24</f>
        <v>1</v>
      </c>
      <c r="AB24" s="25">
        <f>+'10 po regijah uvoz KN2'!AB24+'11 po regijah izvoz KN2'!AB24</f>
        <v>5503</v>
      </c>
      <c r="AC24" s="25">
        <f>+'10 po regijah uvoz KN2'!AC24+'11 po regijah izvoz KN2'!AC24</f>
        <v>24</v>
      </c>
      <c r="AD24" s="25">
        <f>+'10 po regijah uvoz KN2'!AD24+'11 po regijah izvoz KN2'!AD24</f>
        <v>66</v>
      </c>
      <c r="AE24" s="25">
        <f>+'10 po regijah uvoz KN2'!AE24+'11 po regijah izvoz KN2'!AE24</f>
        <v>69</v>
      </c>
      <c r="AF24" s="25">
        <f>+'10 po regijah uvoz KN2'!AF24+'11 po regijah izvoz KN2'!AF24</f>
        <v>211</v>
      </c>
      <c r="AG24" s="25">
        <f>+'10 po regijah uvoz KN2'!AG24+'11 po regijah izvoz KN2'!AG24</f>
        <v>133</v>
      </c>
      <c r="AH24" s="25">
        <f>+'10 po regijah uvoz KN2'!AH24+'11 po regijah izvoz KN2'!AH24</f>
        <v>0</v>
      </c>
      <c r="AI24" s="25">
        <f>+'10 po regijah uvoz KN2'!AI24+'11 po regijah izvoz KN2'!AI24</f>
        <v>2424</v>
      </c>
      <c r="AJ24" s="25">
        <f>+'10 po regijah uvoz KN2'!AJ24+'11 po regijah izvoz KN2'!AJ24</f>
        <v>113253</v>
      </c>
    </row>
    <row r="25" spans="1:36" ht="12.75">
      <c r="A25" s="4" t="s">
        <v>19</v>
      </c>
      <c r="B25" s="25">
        <f>+'10 po regijah uvoz KN2'!B25+'11 po regijah izvoz KN2'!B25</f>
        <v>15734</v>
      </c>
      <c r="C25" s="25">
        <f>+'10 po regijah uvoz KN2'!C25+'11 po regijah izvoz KN2'!C25</f>
        <v>2152</v>
      </c>
      <c r="D25" s="25">
        <f>+'10 po regijah uvoz KN2'!D25+'11 po regijah izvoz KN2'!D25</f>
        <v>2842</v>
      </c>
      <c r="E25" s="25">
        <f>+'10 po regijah uvoz KN2'!E25+'11 po regijah izvoz KN2'!E25</f>
        <v>809</v>
      </c>
      <c r="F25" s="25">
        <f>+'10 po regijah uvoz KN2'!F25+'11 po regijah izvoz KN2'!F25</f>
        <v>1</v>
      </c>
      <c r="G25" s="25">
        <f>+'10 po regijah uvoz KN2'!G25+'11 po regijah izvoz KN2'!G25</f>
        <v>1306</v>
      </c>
      <c r="H25" s="25">
        <f>+'10 po regijah uvoz KN2'!H25+'11 po regijah izvoz KN2'!H25</f>
        <v>6934</v>
      </c>
      <c r="I25" s="25">
        <f>+'10 po regijah uvoz KN2'!I25+'11 po regijah izvoz KN2'!I25</f>
        <v>23</v>
      </c>
      <c r="J25" s="25">
        <f>+'10 po regijah uvoz KN2'!J25+'11 po regijah izvoz KN2'!J25</f>
        <v>0</v>
      </c>
      <c r="K25" s="25">
        <f>+'10 po regijah uvoz KN2'!K25+'11 po regijah izvoz KN2'!K25</f>
        <v>1906</v>
      </c>
      <c r="L25" s="25">
        <f>+'10 po regijah uvoz KN2'!L25+'11 po regijah izvoz KN2'!L25</f>
        <v>0</v>
      </c>
      <c r="M25" s="25">
        <f>+'10 po regijah uvoz KN2'!M25+'11 po regijah izvoz KN2'!M25</f>
        <v>567</v>
      </c>
      <c r="N25" s="25">
        <f>+'10 po regijah uvoz KN2'!N25+'11 po regijah izvoz KN2'!N25</f>
        <v>46</v>
      </c>
      <c r="O25" s="25">
        <f>+'10 po regijah uvoz KN2'!O25+'11 po regijah izvoz KN2'!O25</f>
        <v>1372</v>
      </c>
      <c r="P25" s="25">
        <f>+'10 po regijah uvoz KN2'!P25+'11 po regijah izvoz KN2'!P25</f>
        <v>7784</v>
      </c>
      <c r="Q25" s="25">
        <f>+'10 po regijah uvoz KN2'!Q25+'11 po regijah izvoz KN2'!Q25</f>
        <v>6194</v>
      </c>
      <c r="R25" s="25">
        <f>+'10 po regijah uvoz KN2'!R25+'11 po regijah izvoz KN2'!R25</f>
        <v>185</v>
      </c>
      <c r="S25" s="25">
        <f>+'10 po regijah uvoz KN2'!S25+'11 po regijah izvoz KN2'!S25</f>
        <v>17731</v>
      </c>
      <c r="T25" s="25">
        <f>+'10 po regijah uvoz KN2'!T25+'11 po regijah izvoz KN2'!T25</f>
        <v>0</v>
      </c>
      <c r="U25" s="25">
        <f>+'10 po regijah uvoz KN2'!U25+'11 po regijah izvoz KN2'!U25</f>
        <v>52</v>
      </c>
      <c r="V25" s="25">
        <f>+'10 po regijah uvoz KN2'!V25+'11 po regijah izvoz KN2'!V25</f>
        <v>0</v>
      </c>
      <c r="W25" s="25">
        <f>+'10 po regijah uvoz KN2'!W25+'11 po regijah izvoz KN2'!W25</f>
        <v>104</v>
      </c>
      <c r="X25" s="25">
        <f>+'10 po regijah uvoz KN2'!X25+'11 po regijah izvoz KN2'!X25</f>
        <v>1669</v>
      </c>
      <c r="Y25" s="25">
        <f>+'10 po regijah uvoz KN2'!Y25+'11 po regijah izvoz KN2'!Y25</f>
        <v>153</v>
      </c>
      <c r="Z25" s="25">
        <f>+'10 po regijah uvoz KN2'!Z25+'11 po regijah izvoz KN2'!Z25</f>
        <v>5483</v>
      </c>
      <c r="AA25" s="25">
        <f>+'10 po regijah uvoz KN2'!AA25+'11 po regijah izvoz KN2'!AA25</f>
        <v>8</v>
      </c>
      <c r="AB25" s="25">
        <f>+'10 po regijah uvoz KN2'!AB25+'11 po regijah izvoz KN2'!AB25</f>
        <v>4530</v>
      </c>
      <c r="AC25" s="25">
        <f>+'10 po regijah uvoz KN2'!AC25+'11 po regijah izvoz KN2'!AC25</f>
        <v>136</v>
      </c>
      <c r="AD25" s="25">
        <f>+'10 po regijah uvoz KN2'!AD25+'11 po regijah izvoz KN2'!AD25</f>
        <v>137</v>
      </c>
      <c r="AE25" s="25">
        <f>+'10 po regijah uvoz KN2'!AE25+'11 po regijah izvoz KN2'!AE25</f>
        <v>104</v>
      </c>
      <c r="AF25" s="25">
        <f>+'10 po regijah uvoz KN2'!AF25+'11 po regijah izvoz KN2'!AF25</f>
        <v>177</v>
      </c>
      <c r="AG25" s="25">
        <f>+'10 po regijah uvoz KN2'!AG25+'11 po regijah izvoz KN2'!AG25</f>
        <v>338</v>
      </c>
      <c r="AH25" s="25">
        <f>+'10 po regijah uvoz KN2'!AH25+'11 po regijah izvoz KN2'!AH25</f>
        <v>0</v>
      </c>
      <c r="AI25" s="25">
        <f>+'10 po regijah uvoz KN2'!AI25+'11 po regijah izvoz KN2'!AI25</f>
        <v>1029</v>
      </c>
      <c r="AJ25" s="25">
        <f>+'10 po regijah uvoz KN2'!AJ25+'11 po regijah izvoz KN2'!AJ25</f>
        <v>82938</v>
      </c>
    </row>
    <row r="26" spans="1:36" ht="12.75">
      <c r="A26" s="1" t="s">
        <v>20</v>
      </c>
      <c r="B26" s="25">
        <f>+'10 po regijah uvoz KN2'!B26+'11 po regijah izvoz KN2'!B26</f>
        <v>17867</v>
      </c>
      <c r="C26" s="25">
        <f>+'10 po regijah uvoz KN2'!C26+'11 po regijah izvoz KN2'!C26</f>
        <v>3817</v>
      </c>
      <c r="D26" s="25">
        <f>+'10 po regijah uvoz KN2'!D26+'11 po regijah izvoz KN2'!D26</f>
        <v>2055</v>
      </c>
      <c r="E26" s="25">
        <f>+'10 po regijah uvoz KN2'!E26+'11 po regijah izvoz KN2'!E26</f>
        <v>367</v>
      </c>
      <c r="F26" s="25">
        <f>+'10 po regijah uvoz KN2'!F26+'11 po regijah izvoz KN2'!F26</f>
        <v>2</v>
      </c>
      <c r="G26" s="25">
        <f>+'10 po regijah uvoz KN2'!G26+'11 po regijah izvoz KN2'!G26</f>
        <v>1549</v>
      </c>
      <c r="H26" s="25">
        <f>+'10 po regijah uvoz KN2'!H26+'11 po regijah izvoz KN2'!H26</f>
        <v>17585</v>
      </c>
      <c r="I26" s="25">
        <f>+'10 po regijah uvoz KN2'!I26+'11 po regijah izvoz KN2'!I26</f>
        <v>752</v>
      </c>
      <c r="J26" s="25">
        <f>+'10 po regijah uvoz KN2'!J26+'11 po regijah izvoz KN2'!J26</f>
        <v>203</v>
      </c>
      <c r="K26" s="25">
        <f>+'10 po regijah uvoz KN2'!K26+'11 po regijah izvoz KN2'!K26</f>
        <v>203</v>
      </c>
      <c r="L26" s="25">
        <f>+'10 po regijah uvoz KN2'!L26+'11 po regijah izvoz KN2'!L26</f>
        <v>127</v>
      </c>
      <c r="M26" s="25">
        <f>+'10 po regijah uvoz KN2'!M26+'11 po regijah izvoz KN2'!M26</f>
        <v>3713</v>
      </c>
      <c r="N26" s="25">
        <f>+'10 po regijah uvoz KN2'!N26+'11 po regijah izvoz KN2'!N26</f>
        <v>1257</v>
      </c>
      <c r="O26" s="25">
        <f>+'10 po regijah uvoz KN2'!O26+'11 po regijah izvoz KN2'!O26</f>
        <v>102</v>
      </c>
      <c r="P26" s="25">
        <f>+'10 po regijah uvoz KN2'!P26+'11 po regijah izvoz KN2'!P26</f>
        <v>20692</v>
      </c>
      <c r="Q26" s="25">
        <f>+'10 po regijah uvoz KN2'!Q26+'11 po regijah izvoz KN2'!Q26</f>
        <v>8381</v>
      </c>
      <c r="R26" s="25">
        <f>+'10 po regijah uvoz KN2'!R26+'11 po regijah izvoz KN2'!R26</f>
        <v>507</v>
      </c>
      <c r="S26" s="25">
        <f>+'10 po regijah uvoz KN2'!S26+'11 po regijah izvoz KN2'!S26</f>
        <v>11511</v>
      </c>
      <c r="T26" s="25">
        <f>+'10 po regijah uvoz KN2'!T26+'11 po regijah izvoz KN2'!T26</f>
        <v>879</v>
      </c>
      <c r="U26" s="25">
        <f>+'10 po regijah uvoz KN2'!U26+'11 po regijah izvoz KN2'!U26</f>
        <v>0</v>
      </c>
      <c r="V26" s="25">
        <f>+'10 po regijah uvoz KN2'!V26+'11 po regijah izvoz KN2'!V26</f>
        <v>338</v>
      </c>
      <c r="W26" s="25">
        <f>+'10 po regijah uvoz KN2'!W26+'11 po regijah izvoz KN2'!W26</f>
        <v>299</v>
      </c>
      <c r="X26" s="25">
        <f>+'10 po regijah uvoz KN2'!X26+'11 po regijah izvoz KN2'!X26</f>
        <v>1654</v>
      </c>
      <c r="Y26" s="25">
        <f>+'10 po regijah uvoz KN2'!Y26+'11 po regijah izvoz KN2'!Y26</f>
        <v>112</v>
      </c>
      <c r="Z26" s="25">
        <f>+'10 po regijah uvoz KN2'!Z26+'11 po regijah izvoz KN2'!Z26</f>
        <v>2624</v>
      </c>
      <c r="AA26" s="25">
        <f>+'10 po regijah uvoz KN2'!AA26+'11 po regijah izvoz KN2'!AA26</f>
        <v>0</v>
      </c>
      <c r="AB26" s="25">
        <f>+'10 po regijah uvoz KN2'!AB26+'11 po regijah izvoz KN2'!AB26</f>
        <v>6265</v>
      </c>
      <c r="AC26" s="25">
        <f>+'10 po regijah uvoz KN2'!AC26+'11 po regijah izvoz KN2'!AC26</f>
        <v>4</v>
      </c>
      <c r="AD26" s="25">
        <f>+'10 po regijah uvoz KN2'!AD26+'11 po regijah izvoz KN2'!AD26</f>
        <v>509</v>
      </c>
      <c r="AE26" s="25">
        <f>+'10 po regijah uvoz KN2'!AE26+'11 po regijah izvoz KN2'!AE26</f>
        <v>316</v>
      </c>
      <c r="AF26" s="25">
        <f>+'10 po regijah uvoz KN2'!AF26+'11 po regijah izvoz KN2'!AF26</f>
        <v>1140</v>
      </c>
      <c r="AG26" s="25">
        <f>+'10 po regijah uvoz KN2'!AG26+'11 po regijah izvoz KN2'!AG26</f>
        <v>285</v>
      </c>
      <c r="AH26" s="25">
        <f>+'10 po regijah uvoz KN2'!AH26+'11 po regijah izvoz KN2'!AH26</f>
        <v>0</v>
      </c>
      <c r="AI26" s="25">
        <f>+'10 po regijah uvoz KN2'!AI26+'11 po regijah izvoz KN2'!AI26</f>
        <v>2234</v>
      </c>
      <c r="AJ26" s="25">
        <f>+'10 po regijah uvoz KN2'!AJ26+'11 po regijah izvoz KN2'!AJ26</f>
        <v>126955</v>
      </c>
    </row>
    <row r="27" spans="1:36" ht="12.75">
      <c r="A27" s="1" t="s">
        <v>21</v>
      </c>
      <c r="B27" s="25">
        <f>+'10 po regijah uvoz KN2'!B27+'11 po regijah izvoz KN2'!B27</f>
        <v>28182</v>
      </c>
      <c r="C27" s="25">
        <f>+'10 po regijah uvoz KN2'!C27+'11 po regijah izvoz KN2'!C27</f>
        <v>16808</v>
      </c>
      <c r="D27" s="25">
        <f>+'10 po regijah uvoz KN2'!D27+'11 po regijah izvoz KN2'!D27</f>
        <v>325</v>
      </c>
      <c r="E27" s="25">
        <f>+'10 po regijah uvoz KN2'!E27+'11 po regijah izvoz KN2'!E27</f>
        <v>264</v>
      </c>
      <c r="F27" s="25">
        <f>+'10 po regijah uvoz KN2'!F27+'11 po regijah izvoz KN2'!F27</f>
        <v>546</v>
      </c>
      <c r="G27" s="25">
        <f>+'10 po regijah uvoz KN2'!G27+'11 po regijah izvoz KN2'!G27</f>
        <v>2181</v>
      </c>
      <c r="H27" s="25">
        <f>+'10 po regijah uvoz KN2'!H27+'11 po regijah izvoz KN2'!H27</f>
        <v>14220</v>
      </c>
      <c r="I27" s="25">
        <f>+'10 po regijah uvoz KN2'!I27+'11 po regijah izvoz KN2'!I27</f>
        <v>19</v>
      </c>
      <c r="J27" s="25">
        <f>+'10 po regijah uvoz KN2'!J27+'11 po regijah izvoz KN2'!J27</f>
        <v>0</v>
      </c>
      <c r="K27" s="25">
        <f>+'10 po regijah uvoz KN2'!K27+'11 po regijah izvoz KN2'!K27</f>
        <v>961</v>
      </c>
      <c r="L27" s="25">
        <f>+'10 po regijah uvoz KN2'!L27+'11 po regijah izvoz KN2'!L27</f>
        <v>345</v>
      </c>
      <c r="M27" s="25">
        <f>+'10 po regijah uvoz KN2'!M27+'11 po regijah izvoz KN2'!M27</f>
        <v>3779</v>
      </c>
      <c r="N27" s="25">
        <f>+'10 po regijah uvoz KN2'!N27+'11 po regijah izvoz KN2'!N27</f>
        <v>3885</v>
      </c>
      <c r="O27" s="25">
        <f>+'10 po regijah uvoz KN2'!O27+'11 po regijah izvoz KN2'!O27</f>
        <v>498</v>
      </c>
      <c r="P27" s="25">
        <f>+'10 po regijah uvoz KN2'!P27+'11 po regijah izvoz KN2'!P27</f>
        <v>21147</v>
      </c>
      <c r="Q27" s="25">
        <f>+'10 po regijah uvoz KN2'!Q27+'11 po regijah izvoz KN2'!Q27</f>
        <v>6274</v>
      </c>
      <c r="R27" s="25">
        <f>+'10 po regijah uvoz KN2'!R27+'11 po regijah izvoz KN2'!R27</f>
        <v>1276</v>
      </c>
      <c r="S27" s="25">
        <f>+'10 po regijah uvoz KN2'!S27+'11 po regijah izvoz KN2'!S27</f>
        <v>20301</v>
      </c>
      <c r="T27" s="25">
        <f>+'10 po regijah uvoz KN2'!T27+'11 po regijah izvoz KN2'!T27</f>
        <v>104</v>
      </c>
      <c r="U27" s="25">
        <f>+'10 po regijah uvoz KN2'!U27+'11 po regijah izvoz KN2'!U27</f>
        <v>7</v>
      </c>
      <c r="V27" s="25">
        <f>+'10 po regijah uvoz KN2'!V27+'11 po regijah izvoz KN2'!V27</f>
        <v>33</v>
      </c>
      <c r="W27" s="25">
        <f>+'10 po regijah uvoz KN2'!W27+'11 po regijah izvoz KN2'!W27</f>
        <v>2329</v>
      </c>
      <c r="X27" s="25">
        <f>+'10 po regijah uvoz KN2'!X27+'11 po regijah izvoz KN2'!X27</f>
        <v>3538</v>
      </c>
      <c r="Y27" s="25">
        <f>+'10 po regijah uvoz KN2'!Y27+'11 po regijah izvoz KN2'!Y27</f>
        <v>183</v>
      </c>
      <c r="Z27" s="25">
        <f>+'10 po regijah uvoz KN2'!Z27+'11 po regijah izvoz KN2'!Z27</f>
        <v>4566</v>
      </c>
      <c r="AA27" s="25">
        <f>+'10 po regijah uvoz KN2'!AA27+'11 po regijah izvoz KN2'!AA27</f>
        <v>64</v>
      </c>
      <c r="AB27" s="25">
        <f>+'10 po regijah uvoz KN2'!AB27+'11 po regijah izvoz KN2'!AB27</f>
        <v>870</v>
      </c>
      <c r="AC27" s="25">
        <f>+'10 po regijah uvoz KN2'!AC27+'11 po regijah izvoz KN2'!AC27</f>
        <v>223</v>
      </c>
      <c r="AD27" s="25">
        <f>+'10 po regijah uvoz KN2'!AD27+'11 po regijah izvoz KN2'!AD27</f>
        <v>47</v>
      </c>
      <c r="AE27" s="25">
        <f>+'10 po regijah uvoz KN2'!AE27+'11 po regijah izvoz KN2'!AE27</f>
        <v>193</v>
      </c>
      <c r="AF27" s="25">
        <f>+'10 po regijah uvoz KN2'!AF27+'11 po regijah izvoz KN2'!AF27</f>
        <v>231</v>
      </c>
      <c r="AG27" s="25">
        <f>+'10 po regijah uvoz KN2'!AG27+'11 po regijah izvoz KN2'!AG27</f>
        <v>3572</v>
      </c>
      <c r="AH27" s="25">
        <f>+'10 po regijah uvoz KN2'!AH27+'11 po regijah izvoz KN2'!AH27</f>
        <v>0</v>
      </c>
      <c r="AI27" s="25">
        <f>+'10 po regijah uvoz KN2'!AI27+'11 po regijah izvoz KN2'!AI27</f>
        <v>4450</v>
      </c>
      <c r="AJ27" s="25">
        <f>+'10 po regijah uvoz KN2'!AJ27+'11 po regijah izvoz KN2'!AJ27</f>
        <v>153044</v>
      </c>
    </row>
    <row r="28" spans="1:36" ht="12.75">
      <c r="A28" s="1" t="s">
        <v>28</v>
      </c>
      <c r="B28" s="25">
        <f>+'10 po regijah uvoz KN2'!B28+'11 po regijah izvoz KN2'!B28</f>
        <v>16043</v>
      </c>
      <c r="C28" s="25">
        <f>+'10 po regijah uvoz KN2'!C28+'11 po regijah izvoz KN2'!C28</f>
        <v>7236</v>
      </c>
      <c r="D28" s="25">
        <f>+'10 po regijah uvoz KN2'!D28+'11 po regijah izvoz KN2'!D28</f>
        <v>3900</v>
      </c>
      <c r="E28" s="25">
        <f>+'10 po regijah uvoz KN2'!E28+'11 po regijah izvoz KN2'!E28</f>
        <v>45</v>
      </c>
      <c r="F28" s="25">
        <f>+'10 po regijah uvoz KN2'!F28+'11 po regijah izvoz KN2'!F28</f>
        <v>0</v>
      </c>
      <c r="G28" s="25">
        <f>+'10 po regijah uvoz KN2'!G28+'11 po regijah izvoz KN2'!G28</f>
        <v>751</v>
      </c>
      <c r="H28" s="25">
        <f>+'10 po regijah uvoz KN2'!H28+'11 po regijah izvoz KN2'!H28</f>
        <v>4653</v>
      </c>
      <c r="I28" s="25">
        <f>+'10 po regijah uvoz KN2'!I28+'11 po regijah izvoz KN2'!I28</f>
        <v>3281</v>
      </c>
      <c r="J28" s="25">
        <f>+'10 po regijah uvoz KN2'!J28+'11 po regijah izvoz KN2'!J28</f>
        <v>0</v>
      </c>
      <c r="K28" s="25">
        <f>+'10 po regijah uvoz KN2'!K28+'11 po regijah izvoz KN2'!K28</f>
        <v>241</v>
      </c>
      <c r="L28" s="25">
        <f>+'10 po regijah uvoz KN2'!L28+'11 po regijah izvoz KN2'!L28</f>
        <v>0</v>
      </c>
      <c r="M28" s="25">
        <f>+'10 po regijah uvoz KN2'!M28+'11 po regijah izvoz KN2'!M28</f>
        <v>2241</v>
      </c>
      <c r="N28" s="25">
        <f>+'10 po regijah uvoz KN2'!N28+'11 po regijah izvoz KN2'!N28</f>
        <v>446</v>
      </c>
      <c r="O28" s="25">
        <f>+'10 po regijah uvoz KN2'!O28+'11 po regijah izvoz KN2'!O28</f>
        <v>0</v>
      </c>
      <c r="P28" s="25">
        <f>+'10 po regijah uvoz KN2'!P28+'11 po regijah izvoz KN2'!P28</f>
        <v>5255</v>
      </c>
      <c r="Q28" s="25">
        <f>+'10 po regijah uvoz KN2'!Q28+'11 po regijah izvoz KN2'!Q28</f>
        <v>52050</v>
      </c>
      <c r="R28" s="25">
        <f>+'10 po regijah uvoz KN2'!R28+'11 po regijah izvoz KN2'!R28</f>
        <v>9</v>
      </c>
      <c r="S28" s="25">
        <f>+'10 po regijah uvoz KN2'!S28+'11 po regijah izvoz KN2'!S28</f>
        <v>68183</v>
      </c>
      <c r="T28" s="25">
        <f>+'10 po regijah uvoz KN2'!T28+'11 po regijah izvoz KN2'!T28</f>
        <v>0</v>
      </c>
      <c r="U28" s="25">
        <f>+'10 po regijah uvoz KN2'!U28+'11 po regijah izvoz KN2'!U28</f>
        <v>0</v>
      </c>
      <c r="V28" s="25">
        <f>+'10 po regijah uvoz KN2'!V28+'11 po regijah izvoz KN2'!V28</f>
        <v>0</v>
      </c>
      <c r="W28" s="25">
        <f>+'10 po regijah uvoz KN2'!W28+'11 po regijah izvoz KN2'!W28</f>
        <v>17</v>
      </c>
      <c r="X28" s="25">
        <f>+'10 po regijah uvoz KN2'!X28+'11 po regijah izvoz KN2'!X28</f>
        <v>62</v>
      </c>
      <c r="Y28" s="25">
        <f>+'10 po regijah uvoz KN2'!Y28+'11 po regijah izvoz KN2'!Y28</f>
        <v>1</v>
      </c>
      <c r="Z28" s="25">
        <f>+'10 po regijah uvoz KN2'!Z28+'11 po regijah izvoz KN2'!Z28</f>
        <v>3340</v>
      </c>
      <c r="AA28" s="25">
        <f>+'10 po regijah uvoz KN2'!AA28+'11 po regijah izvoz KN2'!AA28</f>
        <v>0</v>
      </c>
      <c r="AB28" s="25">
        <f>+'10 po regijah uvoz KN2'!AB28+'11 po regijah izvoz KN2'!AB28</f>
        <v>1284</v>
      </c>
      <c r="AC28" s="25">
        <f>+'10 po regijah uvoz KN2'!AC28+'11 po regijah izvoz KN2'!AC28</f>
        <v>0</v>
      </c>
      <c r="AD28" s="25">
        <f>+'10 po regijah uvoz KN2'!AD28+'11 po regijah izvoz KN2'!AD28</f>
        <v>0</v>
      </c>
      <c r="AE28" s="25">
        <f>+'10 po regijah uvoz KN2'!AE28+'11 po regijah izvoz KN2'!AE28</f>
        <v>0</v>
      </c>
      <c r="AF28" s="25">
        <f>+'10 po regijah uvoz KN2'!AF28+'11 po regijah izvoz KN2'!AF28</f>
        <v>2747</v>
      </c>
      <c r="AG28" s="25">
        <f>+'10 po regijah uvoz KN2'!AG28+'11 po regijah izvoz KN2'!AG28</f>
        <v>6</v>
      </c>
      <c r="AH28" s="25">
        <f>+'10 po regijah uvoz KN2'!AH28+'11 po regijah izvoz KN2'!AH28</f>
        <v>0</v>
      </c>
      <c r="AI28" s="25">
        <f>+'10 po regijah uvoz KN2'!AI28+'11 po regijah izvoz KN2'!AI28</f>
        <v>620</v>
      </c>
      <c r="AJ28" s="25">
        <f>+'10 po regijah uvoz KN2'!AJ28+'11 po regijah izvoz KN2'!AJ28</f>
        <v>307216</v>
      </c>
    </row>
    <row r="29" spans="1:36" ht="12.75">
      <c r="A29" s="1" t="s">
        <v>22</v>
      </c>
      <c r="B29" s="25">
        <f>+'10 po regijah uvoz KN2'!B29+'11 po regijah izvoz KN2'!B29</f>
        <v>3168</v>
      </c>
      <c r="C29" s="25">
        <f>+'10 po regijah uvoz KN2'!C29+'11 po regijah izvoz KN2'!C29</f>
        <v>0</v>
      </c>
      <c r="D29" s="25">
        <f>+'10 po regijah uvoz KN2'!D29+'11 po regijah izvoz KN2'!D29</f>
        <v>22</v>
      </c>
      <c r="E29" s="25">
        <f>+'10 po regijah uvoz KN2'!E29+'11 po regijah izvoz KN2'!E29</f>
        <v>0</v>
      </c>
      <c r="F29" s="25">
        <f>+'10 po regijah uvoz KN2'!F29+'11 po regijah izvoz KN2'!F29</f>
        <v>0</v>
      </c>
      <c r="G29" s="25">
        <f>+'10 po regijah uvoz KN2'!G29+'11 po regijah izvoz KN2'!G29</f>
        <v>0</v>
      </c>
      <c r="H29" s="25">
        <f>+'10 po regijah uvoz KN2'!H29+'11 po regijah izvoz KN2'!H29</f>
        <v>11891</v>
      </c>
      <c r="I29" s="25">
        <f>+'10 po regijah uvoz KN2'!I29+'11 po regijah izvoz KN2'!I29</f>
        <v>79</v>
      </c>
      <c r="J29" s="25">
        <f>+'10 po regijah uvoz KN2'!J29+'11 po regijah izvoz KN2'!J29</f>
        <v>0</v>
      </c>
      <c r="K29" s="25">
        <f>+'10 po regijah uvoz KN2'!K29+'11 po regijah izvoz KN2'!K29</f>
        <v>33</v>
      </c>
      <c r="L29" s="25">
        <f>+'10 po regijah uvoz KN2'!L29+'11 po regijah izvoz KN2'!L29</f>
        <v>0</v>
      </c>
      <c r="M29" s="25">
        <f>+'10 po regijah uvoz KN2'!M29+'11 po regijah izvoz KN2'!M29</f>
        <v>1932</v>
      </c>
      <c r="N29" s="25">
        <f>+'10 po regijah uvoz KN2'!N29+'11 po regijah izvoz KN2'!N29</f>
        <v>21</v>
      </c>
      <c r="O29" s="25">
        <f>+'10 po regijah uvoz KN2'!O29+'11 po regijah izvoz KN2'!O29</f>
        <v>0</v>
      </c>
      <c r="P29" s="25">
        <f>+'10 po regijah uvoz KN2'!P29+'11 po regijah izvoz KN2'!P29</f>
        <v>1560</v>
      </c>
      <c r="Q29" s="25">
        <f>+'10 po regijah uvoz KN2'!Q29+'11 po regijah izvoz KN2'!Q29</f>
        <v>0</v>
      </c>
      <c r="R29" s="25">
        <f>+'10 po regijah uvoz KN2'!R29+'11 po regijah izvoz KN2'!R29</f>
        <v>0</v>
      </c>
      <c r="S29" s="25">
        <f>+'10 po regijah uvoz KN2'!S29+'11 po regijah izvoz KN2'!S29</f>
        <v>848</v>
      </c>
      <c r="T29" s="25">
        <f>+'10 po regijah uvoz KN2'!T29+'11 po regijah izvoz KN2'!T29</f>
        <v>0</v>
      </c>
      <c r="U29" s="25">
        <f>+'10 po regijah uvoz KN2'!U29+'11 po regijah izvoz KN2'!U29</f>
        <v>0</v>
      </c>
      <c r="V29" s="25">
        <f>+'10 po regijah uvoz KN2'!V29+'11 po regijah izvoz KN2'!V29</f>
        <v>0</v>
      </c>
      <c r="W29" s="25">
        <f>+'10 po regijah uvoz KN2'!W29+'11 po regijah izvoz KN2'!W29</f>
        <v>34</v>
      </c>
      <c r="X29" s="25">
        <f>+'10 po regijah uvoz KN2'!X29+'11 po regijah izvoz KN2'!X29</f>
        <v>66</v>
      </c>
      <c r="Y29" s="25">
        <f>+'10 po regijah uvoz KN2'!Y29+'11 po regijah izvoz KN2'!Y29</f>
        <v>0</v>
      </c>
      <c r="Z29" s="25">
        <f>+'10 po regijah uvoz KN2'!Z29+'11 po regijah izvoz KN2'!Z29</f>
        <v>2666</v>
      </c>
      <c r="AA29" s="25">
        <f>+'10 po regijah uvoz KN2'!AA29+'11 po regijah izvoz KN2'!AA29</f>
        <v>0</v>
      </c>
      <c r="AB29" s="25">
        <f>+'10 po regijah uvoz KN2'!AB29+'11 po regijah izvoz KN2'!AB29</f>
        <v>33695</v>
      </c>
      <c r="AC29" s="25">
        <f>+'10 po regijah uvoz KN2'!AC29+'11 po regijah izvoz KN2'!AC29</f>
        <v>0</v>
      </c>
      <c r="AD29" s="25">
        <f>+'10 po regijah uvoz KN2'!AD29+'11 po regijah izvoz KN2'!AD29</f>
        <v>0</v>
      </c>
      <c r="AE29" s="25">
        <f>+'10 po regijah uvoz KN2'!AE29+'11 po regijah izvoz KN2'!AE29</f>
        <v>43</v>
      </c>
      <c r="AF29" s="25">
        <f>+'10 po regijah uvoz KN2'!AF29+'11 po regijah izvoz KN2'!AF29</f>
        <v>108</v>
      </c>
      <c r="AG29" s="25">
        <f>+'10 po regijah uvoz KN2'!AG29+'11 po regijah izvoz KN2'!AG29</f>
        <v>0</v>
      </c>
      <c r="AH29" s="25">
        <f>+'10 po regijah uvoz KN2'!AH29+'11 po regijah izvoz KN2'!AH29</f>
        <v>0</v>
      </c>
      <c r="AI29" s="25">
        <f>+'10 po regijah uvoz KN2'!AI29+'11 po regijah izvoz KN2'!AI29</f>
        <v>9</v>
      </c>
      <c r="AJ29" s="25">
        <f>+'10 po regijah uvoz KN2'!AJ29+'11 po regijah izvoz KN2'!AJ29</f>
        <v>56259</v>
      </c>
    </row>
    <row r="30" spans="1:36" ht="12.75">
      <c r="A30" s="1"/>
      <c r="B30" s="25">
        <f>+'10 po regijah uvoz KN2'!B30+'11 po regijah izvoz KN2'!B30</f>
        <v>0</v>
      </c>
      <c r="C30" s="25">
        <f>+'10 po regijah uvoz KN2'!C30+'11 po regijah izvoz KN2'!C30</f>
        <v>0</v>
      </c>
      <c r="D30" s="25">
        <f>+'10 po regijah uvoz KN2'!D30+'11 po regijah izvoz KN2'!D30</f>
        <v>0</v>
      </c>
      <c r="E30" s="25">
        <f>+'10 po regijah uvoz KN2'!E30+'11 po regijah izvoz KN2'!E30</f>
        <v>0</v>
      </c>
      <c r="F30" s="25">
        <f>+'10 po regijah uvoz KN2'!F30+'11 po regijah izvoz KN2'!F30</f>
        <v>0</v>
      </c>
      <c r="G30" s="25">
        <f>+'10 po regijah uvoz KN2'!G30+'11 po regijah izvoz KN2'!G30</f>
        <v>0</v>
      </c>
      <c r="H30" s="25">
        <f>+'10 po regijah uvoz KN2'!H30+'11 po regijah izvoz KN2'!H30</f>
        <v>0</v>
      </c>
      <c r="I30" s="25">
        <f>+'10 po regijah uvoz KN2'!I30+'11 po regijah izvoz KN2'!I30</f>
        <v>0</v>
      </c>
      <c r="J30" s="25">
        <f>+'10 po regijah uvoz KN2'!J30+'11 po regijah izvoz KN2'!J30</f>
        <v>0</v>
      </c>
      <c r="K30" s="25">
        <f>+'10 po regijah uvoz KN2'!K30+'11 po regijah izvoz KN2'!K30</f>
        <v>0</v>
      </c>
      <c r="L30" s="25">
        <f>+'10 po regijah uvoz KN2'!L30+'11 po regijah izvoz KN2'!L30</f>
        <v>0</v>
      </c>
      <c r="M30" s="25">
        <f>+'10 po regijah uvoz KN2'!M30+'11 po regijah izvoz KN2'!M30</f>
        <v>0</v>
      </c>
      <c r="N30" s="25">
        <f>+'10 po regijah uvoz KN2'!N30+'11 po regijah izvoz KN2'!N30</f>
        <v>0</v>
      </c>
      <c r="O30" s="25">
        <f>+'10 po regijah uvoz KN2'!O30+'11 po regijah izvoz KN2'!O30</f>
        <v>0</v>
      </c>
      <c r="P30" s="25">
        <f>+'10 po regijah uvoz KN2'!P30+'11 po regijah izvoz KN2'!P30</f>
        <v>0</v>
      </c>
      <c r="Q30" s="25">
        <f>+'10 po regijah uvoz KN2'!Q30+'11 po regijah izvoz KN2'!Q30</f>
        <v>0</v>
      </c>
      <c r="R30" s="25">
        <f>+'10 po regijah uvoz KN2'!R30+'11 po regijah izvoz KN2'!R30</f>
        <v>0</v>
      </c>
      <c r="S30" s="25">
        <f>+'10 po regijah uvoz KN2'!S30+'11 po regijah izvoz KN2'!S30</f>
        <v>0</v>
      </c>
      <c r="T30" s="25">
        <f>+'10 po regijah uvoz KN2'!T30+'11 po regijah izvoz KN2'!T30</f>
        <v>0</v>
      </c>
      <c r="U30" s="25">
        <f>+'10 po regijah uvoz KN2'!U30+'11 po regijah izvoz KN2'!U30</f>
        <v>0</v>
      </c>
      <c r="V30" s="25">
        <f>+'10 po regijah uvoz KN2'!V30+'11 po regijah izvoz KN2'!V30</f>
        <v>0</v>
      </c>
      <c r="W30" s="25">
        <f>+'10 po regijah uvoz KN2'!W30+'11 po regijah izvoz KN2'!W30</f>
        <v>0</v>
      </c>
      <c r="X30" s="25">
        <f>+'10 po regijah uvoz KN2'!X30+'11 po regijah izvoz KN2'!X30</f>
        <v>0</v>
      </c>
      <c r="Y30" s="25">
        <f>+'10 po regijah uvoz KN2'!Y30+'11 po regijah izvoz KN2'!Y30</f>
        <v>0</v>
      </c>
      <c r="Z30" s="25">
        <f>+'10 po regijah uvoz KN2'!Z30+'11 po regijah izvoz KN2'!Z30</f>
        <v>0</v>
      </c>
      <c r="AA30" s="25">
        <f>+'10 po regijah uvoz KN2'!AA30+'11 po regijah izvoz KN2'!AA30</f>
        <v>0</v>
      </c>
      <c r="AB30" s="25">
        <f>+'10 po regijah uvoz KN2'!AB30+'11 po regijah izvoz KN2'!AB30</f>
        <v>0</v>
      </c>
      <c r="AC30" s="25">
        <f>+'10 po regijah uvoz KN2'!AC30+'11 po regijah izvoz KN2'!AC30</f>
        <v>0</v>
      </c>
      <c r="AD30" s="25">
        <f>+'10 po regijah uvoz KN2'!AD30+'11 po regijah izvoz KN2'!AD30</f>
        <v>0</v>
      </c>
      <c r="AE30" s="25">
        <f>+'10 po regijah uvoz KN2'!AE30+'11 po regijah izvoz KN2'!AE30</f>
        <v>0</v>
      </c>
      <c r="AF30" s="25">
        <f>+'10 po regijah uvoz KN2'!AF30+'11 po regijah izvoz KN2'!AF30</f>
        <v>0</v>
      </c>
      <c r="AG30" s="25">
        <f>+'10 po regijah uvoz KN2'!AG30+'11 po regijah izvoz KN2'!AG30</f>
        <v>0</v>
      </c>
      <c r="AH30" s="25">
        <f>+'10 po regijah uvoz KN2'!AH30+'11 po regijah izvoz KN2'!AH30</f>
        <v>0</v>
      </c>
      <c r="AI30" s="25">
        <f>+'10 po regijah uvoz KN2'!AI30+'11 po regijah izvoz KN2'!AI30</f>
        <v>0</v>
      </c>
      <c r="AJ30" s="25">
        <f>+'10 po regijah uvoz KN2'!AJ30+'11 po regijah izvoz KN2'!AJ30</f>
        <v>0</v>
      </c>
    </row>
    <row r="31" spans="1:36" ht="12.75">
      <c r="A31" s="7" t="s">
        <v>23</v>
      </c>
      <c r="B31" s="25">
        <f>+'10 po regijah uvoz KN2'!B31+'11 po regijah izvoz KN2'!B31</f>
        <v>92439</v>
      </c>
      <c r="C31" s="25">
        <f>+'10 po regijah uvoz KN2'!C31+'11 po regijah izvoz KN2'!C31</f>
        <v>6202</v>
      </c>
      <c r="D31" s="25">
        <f>+'10 po regijah uvoz KN2'!D31+'11 po regijah izvoz KN2'!D31</f>
        <v>3305</v>
      </c>
      <c r="E31" s="25">
        <f>+'10 po regijah uvoz KN2'!E31+'11 po regijah izvoz KN2'!E31</f>
        <v>214</v>
      </c>
      <c r="F31" s="25">
        <f>+'10 po regijah uvoz KN2'!F31+'11 po regijah izvoz KN2'!F31</f>
        <v>383</v>
      </c>
      <c r="G31" s="25">
        <f>+'10 po regijah uvoz KN2'!G31+'11 po regijah izvoz KN2'!G31</f>
        <v>6169</v>
      </c>
      <c r="H31" s="25">
        <f>+'10 po regijah uvoz KN2'!H31+'11 po regijah izvoz KN2'!H31</f>
        <v>20572</v>
      </c>
      <c r="I31" s="25">
        <f>+'10 po regijah uvoz KN2'!I31+'11 po regijah izvoz KN2'!I31</f>
        <v>6129</v>
      </c>
      <c r="J31" s="25">
        <f>+'10 po regijah uvoz KN2'!J31+'11 po regijah izvoz KN2'!J31</f>
        <v>0</v>
      </c>
      <c r="K31" s="25">
        <f>+'10 po regijah uvoz KN2'!K31+'11 po regijah izvoz KN2'!K31</f>
        <v>2943</v>
      </c>
      <c r="L31" s="25">
        <f>+'10 po regijah uvoz KN2'!L31+'11 po regijah izvoz KN2'!L31</f>
        <v>0</v>
      </c>
      <c r="M31" s="25">
        <f>+'10 po regijah uvoz KN2'!M31+'11 po regijah izvoz KN2'!M31</f>
        <v>2592</v>
      </c>
      <c r="N31" s="25">
        <f>+'10 po regijah uvoz KN2'!N31+'11 po regijah izvoz KN2'!N31</f>
        <v>3157</v>
      </c>
      <c r="O31" s="25">
        <f>+'10 po regijah uvoz KN2'!O31+'11 po regijah izvoz KN2'!O31</f>
        <v>46</v>
      </c>
      <c r="P31" s="25">
        <f>+'10 po regijah uvoz KN2'!P31+'11 po regijah izvoz KN2'!P31</f>
        <v>17791</v>
      </c>
      <c r="Q31" s="25">
        <f>+'10 po regijah uvoz KN2'!Q31+'11 po regijah izvoz KN2'!Q31</f>
        <v>22859</v>
      </c>
      <c r="R31" s="25">
        <f>+'10 po regijah uvoz KN2'!R31+'11 po regijah izvoz KN2'!R31</f>
        <v>0</v>
      </c>
      <c r="S31" s="25">
        <f>+'10 po regijah uvoz KN2'!S31+'11 po regijah izvoz KN2'!S31</f>
        <v>71259</v>
      </c>
      <c r="T31" s="25">
        <f>+'10 po regijah uvoz KN2'!T31+'11 po regijah izvoz KN2'!T31</f>
        <v>390</v>
      </c>
      <c r="U31" s="25">
        <f>+'10 po regijah uvoz KN2'!U31+'11 po regijah izvoz KN2'!U31</f>
        <v>0</v>
      </c>
      <c r="V31" s="25">
        <f>+'10 po regijah uvoz KN2'!V31+'11 po regijah izvoz KN2'!V31</f>
        <v>11</v>
      </c>
      <c r="W31" s="25">
        <f>+'10 po regijah uvoz KN2'!W31+'11 po regijah izvoz KN2'!W31</f>
        <v>1578</v>
      </c>
      <c r="X31" s="25">
        <f>+'10 po regijah uvoz KN2'!X31+'11 po regijah izvoz KN2'!X31</f>
        <v>12134</v>
      </c>
      <c r="Y31" s="25">
        <f>+'10 po regijah uvoz KN2'!Y31+'11 po regijah izvoz KN2'!Y31</f>
        <v>119</v>
      </c>
      <c r="Z31" s="25">
        <f>+'10 po regijah uvoz KN2'!Z31+'11 po regijah izvoz KN2'!Z31</f>
        <v>12864</v>
      </c>
      <c r="AA31" s="25">
        <f>+'10 po regijah uvoz KN2'!AA31+'11 po regijah izvoz KN2'!AA31</f>
        <v>11</v>
      </c>
      <c r="AB31" s="25">
        <f>+'10 po regijah uvoz KN2'!AB31+'11 po regijah izvoz KN2'!AB31</f>
        <v>5582</v>
      </c>
      <c r="AC31" s="25">
        <f>+'10 po regijah uvoz KN2'!AC31+'11 po regijah izvoz KN2'!AC31</f>
        <v>1289</v>
      </c>
      <c r="AD31" s="25">
        <f>+'10 po regijah uvoz KN2'!AD31+'11 po regijah izvoz KN2'!AD31</f>
        <v>2663</v>
      </c>
      <c r="AE31" s="25">
        <f>+'10 po regijah uvoz KN2'!AE31+'11 po regijah izvoz KN2'!AE31</f>
        <v>3480</v>
      </c>
      <c r="AF31" s="25">
        <f>+'10 po regijah uvoz KN2'!AF31+'11 po regijah izvoz KN2'!AF31</f>
        <v>1445</v>
      </c>
      <c r="AG31" s="25">
        <f>+'10 po regijah uvoz KN2'!AG31+'11 po regijah izvoz KN2'!AG31</f>
        <v>5179</v>
      </c>
      <c r="AH31" s="25">
        <f>+'10 po regijah uvoz KN2'!AH31+'11 po regijah izvoz KN2'!AH31</f>
        <v>0</v>
      </c>
      <c r="AI31" s="25">
        <f>+'10 po regijah uvoz KN2'!AI31+'11 po regijah izvoz KN2'!AI31</f>
        <v>4968</v>
      </c>
      <c r="AJ31" s="25">
        <f>+'10 po regijah uvoz KN2'!AJ31+'11 po regijah izvoz KN2'!AJ31</f>
        <v>311228</v>
      </c>
    </row>
    <row r="32" spans="1:36" ht="12.75">
      <c r="A32" s="8" t="s">
        <v>24</v>
      </c>
      <c r="B32" s="25">
        <f>+'10 po regijah uvoz KN2'!B32+'11 po regijah izvoz KN2'!B32</f>
        <v>50912</v>
      </c>
      <c r="C32" s="25">
        <f>+'10 po regijah uvoz KN2'!C32+'11 po regijah izvoz KN2'!C32</f>
        <v>6390</v>
      </c>
      <c r="D32" s="25">
        <f>+'10 po regijah uvoz KN2'!D32+'11 po regijah izvoz KN2'!D32</f>
        <v>6929</v>
      </c>
      <c r="E32" s="25">
        <f>+'10 po regijah uvoz KN2'!E32+'11 po regijah izvoz KN2'!E32</f>
        <v>899</v>
      </c>
      <c r="F32" s="25">
        <f>+'10 po regijah uvoz KN2'!F32+'11 po regijah izvoz KN2'!F32</f>
        <v>969</v>
      </c>
      <c r="G32" s="25">
        <f>+'10 po regijah uvoz KN2'!G32+'11 po regijah izvoz KN2'!G32</f>
        <v>1485</v>
      </c>
      <c r="H32" s="25">
        <f>+'10 po regijah uvoz KN2'!H32+'11 po regijah izvoz KN2'!H32</f>
        <v>12954</v>
      </c>
      <c r="I32" s="25">
        <f>+'10 po regijah uvoz KN2'!I32+'11 po regijah izvoz KN2'!I32</f>
        <v>30</v>
      </c>
      <c r="J32" s="25">
        <f>+'10 po regijah uvoz KN2'!J32+'11 po regijah izvoz KN2'!J32</f>
        <v>0</v>
      </c>
      <c r="K32" s="25">
        <f>+'10 po regijah uvoz KN2'!K32+'11 po regijah izvoz KN2'!K32</f>
        <v>16936</v>
      </c>
      <c r="L32" s="25">
        <f>+'10 po regijah uvoz KN2'!L32+'11 po regijah izvoz KN2'!L32</f>
        <v>0</v>
      </c>
      <c r="M32" s="25">
        <f>+'10 po regijah uvoz KN2'!M32+'11 po regijah izvoz KN2'!M32</f>
        <v>4630</v>
      </c>
      <c r="N32" s="25">
        <f>+'10 po regijah uvoz KN2'!N32+'11 po regijah izvoz KN2'!N32</f>
        <v>969</v>
      </c>
      <c r="O32" s="25">
        <f>+'10 po regijah uvoz KN2'!O32+'11 po regijah izvoz KN2'!O32</f>
        <v>5212</v>
      </c>
      <c r="P32" s="25">
        <f>+'10 po regijah uvoz KN2'!P32+'11 po regijah izvoz KN2'!P32</f>
        <v>16422</v>
      </c>
      <c r="Q32" s="25">
        <f>+'10 po regijah uvoz KN2'!Q32+'11 po regijah izvoz KN2'!Q32</f>
        <v>10982</v>
      </c>
      <c r="R32" s="25">
        <f>+'10 po regijah uvoz KN2'!R32+'11 po regijah izvoz KN2'!R32</f>
        <v>185</v>
      </c>
      <c r="S32" s="25">
        <f>+'10 po regijah uvoz KN2'!S32+'11 po regijah izvoz KN2'!S32</f>
        <v>114832</v>
      </c>
      <c r="T32" s="25">
        <f>+'10 po regijah uvoz KN2'!T32+'11 po regijah izvoz KN2'!T32</f>
        <v>20</v>
      </c>
      <c r="U32" s="25">
        <f>+'10 po regijah uvoz KN2'!U32+'11 po regijah izvoz KN2'!U32</f>
        <v>52</v>
      </c>
      <c r="V32" s="25">
        <f>+'10 po regijah uvoz KN2'!V32+'11 po regijah izvoz KN2'!V32</f>
        <v>1</v>
      </c>
      <c r="W32" s="25">
        <f>+'10 po regijah uvoz KN2'!W32+'11 po regijah izvoz KN2'!W32</f>
        <v>399</v>
      </c>
      <c r="X32" s="25">
        <f>+'10 po regijah uvoz KN2'!X32+'11 po regijah izvoz KN2'!X32</f>
        <v>3505</v>
      </c>
      <c r="Y32" s="25">
        <f>+'10 po regijah uvoz KN2'!Y32+'11 po regijah izvoz KN2'!Y32</f>
        <v>153</v>
      </c>
      <c r="Z32" s="25">
        <f>+'10 po regijah uvoz KN2'!Z32+'11 po regijah izvoz KN2'!Z32</f>
        <v>20230</v>
      </c>
      <c r="AA32" s="25">
        <f>+'10 po regijah uvoz KN2'!AA32+'11 po regijah izvoz KN2'!AA32</f>
        <v>8</v>
      </c>
      <c r="AB32" s="25">
        <f>+'10 po regijah uvoz KN2'!AB32+'11 po regijah izvoz KN2'!AB32</f>
        <v>5721</v>
      </c>
      <c r="AC32" s="25">
        <f>+'10 po regijah uvoz KN2'!AC32+'11 po regijah izvoz KN2'!AC32</f>
        <v>136</v>
      </c>
      <c r="AD32" s="25">
        <f>+'10 po regijah uvoz KN2'!AD32+'11 po regijah izvoz KN2'!AD32</f>
        <v>7252</v>
      </c>
      <c r="AE32" s="25">
        <f>+'10 po regijah uvoz KN2'!AE32+'11 po regijah izvoz KN2'!AE32</f>
        <v>394</v>
      </c>
      <c r="AF32" s="25">
        <f>+'10 po regijah uvoz KN2'!AF32+'11 po regijah izvoz KN2'!AF32</f>
        <v>1016</v>
      </c>
      <c r="AG32" s="25">
        <f>+'10 po regijah uvoz KN2'!AG32+'11 po regijah izvoz KN2'!AG32</f>
        <v>386</v>
      </c>
      <c r="AH32" s="25">
        <f>+'10 po regijah uvoz KN2'!AH32+'11 po regijah izvoz KN2'!AH32</f>
        <v>0</v>
      </c>
      <c r="AI32" s="25">
        <f>+'10 po regijah uvoz KN2'!AI32+'11 po regijah izvoz KN2'!AI32</f>
        <v>10240</v>
      </c>
      <c r="AJ32" s="25">
        <f>+'10 po regijah uvoz KN2'!AJ32+'11 po regijah izvoz KN2'!AJ32</f>
        <v>328858</v>
      </c>
    </row>
    <row r="33" spans="1:36" ht="12.75">
      <c r="A33" s="9" t="s">
        <v>25</v>
      </c>
      <c r="B33" s="25">
        <f>+'10 po regijah uvoz KN2'!B33+'11 po regijah izvoz KN2'!B33</f>
        <v>45347</v>
      </c>
      <c r="C33" s="25">
        <f>+'10 po regijah uvoz KN2'!C33+'11 po regijah izvoz KN2'!C33</f>
        <v>3073</v>
      </c>
      <c r="D33" s="25">
        <f>+'10 po regijah uvoz KN2'!D33+'11 po regijah izvoz KN2'!D33</f>
        <v>1924</v>
      </c>
      <c r="E33" s="25">
        <f>+'10 po regijah uvoz KN2'!E33+'11 po regijah izvoz KN2'!E33</f>
        <v>1176</v>
      </c>
      <c r="F33" s="25">
        <f>+'10 po regijah uvoz KN2'!F33+'11 po regijah izvoz KN2'!F33</f>
        <v>0</v>
      </c>
      <c r="G33" s="25">
        <f>+'10 po regijah uvoz KN2'!G33+'11 po regijah izvoz KN2'!G33</f>
        <v>2899</v>
      </c>
      <c r="H33" s="25">
        <f>+'10 po regijah uvoz KN2'!H33+'11 po regijah izvoz KN2'!H33</f>
        <v>23994</v>
      </c>
      <c r="I33" s="25">
        <f>+'10 po regijah uvoz KN2'!I33+'11 po regijah izvoz KN2'!I33</f>
        <v>105</v>
      </c>
      <c r="J33" s="25">
        <f>+'10 po regijah uvoz KN2'!J33+'11 po regijah izvoz KN2'!J33</f>
        <v>0</v>
      </c>
      <c r="K33" s="25">
        <f>+'10 po regijah uvoz KN2'!K33+'11 po regijah izvoz KN2'!K33</f>
        <v>524</v>
      </c>
      <c r="L33" s="25">
        <f>+'10 po regijah uvoz KN2'!L33+'11 po regijah izvoz KN2'!L33</f>
        <v>74</v>
      </c>
      <c r="M33" s="25">
        <f>+'10 po regijah uvoz KN2'!M33+'11 po regijah izvoz KN2'!M33</f>
        <v>6681</v>
      </c>
      <c r="N33" s="25">
        <f>+'10 po regijah uvoz KN2'!N33+'11 po regijah izvoz KN2'!N33</f>
        <v>438</v>
      </c>
      <c r="O33" s="25">
        <f>+'10 po regijah uvoz KN2'!O33+'11 po regijah izvoz KN2'!O33</f>
        <v>156</v>
      </c>
      <c r="P33" s="25">
        <f>+'10 po regijah uvoz KN2'!P33+'11 po regijah izvoz KN2'!P33</f>
        <v>26130</v>
      </c>
      <c r="Q33" s="25">
        <f>+'10 po regijah uvoz KN2'!Q33+'11 po regijah izvoz KN2'!Q33</f>
        <v>54300</v>
      </c>
      <c r="R33" s="25">
        <f>+'10 po regijah uvoz KN2'!R33+'11 po regijah izvoz KN2'!R33</f>
        <v>29</v>
      </c>
      <c r="S33" s="25">
        <f>+'10 po regijah uvoz KN2'!S33+'11 po regijah izvoz KN2'!S33</f>
        <v>34561</v>
      </c>
      <c r="T33" s="25">
        <f>+'10 po regijah uvoz KN2'!T33+'11 po regijah izvoz KN2'!T33</f>
        <v>237</v>
      </c>
      <c r="U33" s="25">
        <f>+'10 po regijah uvoz KN2'!U33+'11 po regijah izvoz KN2'!U33</f>
        <v>9</v>
      </c>
      <c r="V33" s="25">
        <f>+'10 po regijah uvoz KN2'!V33+'11 po regijah izvoz KN2'!V33</f>
        <v>121</v>
      </c>
      <c r="W33" s="25">
        <f>+'10 po regijah uvoz KN2'!W33+'11 po regijah izvoz KN2'!W33</f>
        <v>73</v>
      </c>
      <c r="X33" s="25">
        <f>+'10 po regijah uvoz KN2'!X33+'11 po regijah izvoz KN2'!X33</f>
        <v>1165</v>
      </c>
      <c r="Y33" s="25">
        <f>+'10 po regijah uvoz KN2'!Y33+'11 po regijah izvoz KN2'!Y33</f>
        <v>0</v>
      </c>
      <c r="Z33" s="25">
        <f>+'10 po regijah uvoz KN2'!Z33+'11 po regijah izvoz KN2'!Z33</f>
        <v>2652</v>
      </c>
      <c r="AA33" s="25">
        <f>+'10 po regijah uvoz KN2'!AA33+'11 po regijah izvoz KN2'!AA33</f>
        <v>1</v>
      </c>
      <c r="AB33" s="25">
        <f>+'10 po regijah uvoz KN2'!AB33+'11 po regijah izvoz KN2'!AB33</f>
        <v>5504</v>
      </c>
      <c r="AC33" s="25">
        <f>+'10 po regijah uvoz KN2'!AC33+'11 po regijah izvoz KN2'!AC33</f>
        <v>24</v>
      </c>
      <c r="AD33" s="25">
        <f>+'10 po regijah uvoz KN2'!AD33+'11 po regijah izvoz KN2'!AD33</f>
        <v>106</v>
      </c>
      <c r="AE33" s="25">
        <f>+'10 po regijah uvoz KN2'!AE33+'11 po regijah izvoz KN2'!AE33</f>
        <v>103</v>
      </c>
      <c r="AF33" s="25">
        <f>+'10 po regijah uvoz KN2'!AF33+'11 po regijah izvoz KN2'!AF33</f>
        <v>3771</v>
      </c>
      <c r="AG33" s="25">
        <f>+'10 po regijah uvoz KN2'!AG33+'11 po regijah izvoz KN2'!AG33</f>
        <v>591</v>
      </c>
      <c r="AH33" s="25">
        <f>+'10 po regijah uvoz KN2'!AH33+'11 po regijah izvoz KN2'!AH33</f>
        <v>0</v>
      </c>
      <c r="AI33" s="25">
        <f>+'10 po regijah uvoz KN2'!AI33+'11 po regijah izvoz KN2'!AI33</f>
        <v>5606</v>
      </c>
      <c r="AJ33" s="25">
        <f>+'10 po regijah uvoz KN2'!AJ33+'11 po regijah izvoz KN2'!AJ33</f>
        <v>238347</v>
      </c>
    </row>
    <row r="34" spans="1:36" ht="12.75">
      <c r="A34" s="1"/>
      <c r="B34" s="25">
        <f>+'10 po regijah uvoz KN2'!B34+'11 po regijah izvoz KN2'!B34</f>
        <v>0</v>
      </c>
      <c r="C34" s="25">
        <f>+'10 po regijah uvoz KN2'!C34+'11 po regijah izvoz KN2'!C34</f>
        <v>0</v>
      </c>
      <c r="D34" s="25">
        <f>+'10 po regijah uvoz KN2'!D34+'11 po regijah izvoz KN2'!D34</f>
        <v>0</v>
      </c>
      <c r="E34" s="25">
        <f>+'10 po regijah uvoz KN2'!E34+'11 po regijah izvoz KN2'!E34</f>
        <v>0</v>
      </c>
      <c r="F34" s="25">
        <f>+'10 po regijah uvoz KN2'!F34+'11 po regijah izvoz KN2'!F34</f>
        <v>0</v>
      </c>
      <c r="G34" s="25">
        <f>+'10 po regijah uvoz KN2'!G34+'11 po regijah izvoz KN2'!G34</f>
        <v>0</v>
      </c>
      <c r="H34" s="25">
        <f>+'10 po regijah uvoz KN2'!H34+'11 po regijah izvoz KN2'!H34</f>
        <v>0</v>
      </c>
      <c r="I34" s="25">
        <f>+'10 po regijah uvoz KN2'!I34+'11 po regijah izvoz KN2'!I34</f>
        <v>0</v>
      </c>
      <c r="J34" s="25">
        <f>+'10 po regijah uvoz KN2'!J34+'11 po regijah izvoz KN2'!J34</f>
        <v>0</v>
      </c>
      <c r="K34" s="25">
        <f>+'10 po regijah uvoz KN2'!K34+'11 po regijah izvoz KN2'!K34</f>
        <v>0</v>
      </c>
      <c r="L34" s="25">
        <f>+'10 po regijah uvoz KN2'!L34+'11 po regijah izvoz KN2'!L34</f>
        <v>0</v>
      </c>
      <c r="M34" s="25">
        <f>+'10 po regijah uvoz KN2'!M34+'11 po regijah izvoz KN2'!M34</f>
        <v>0</v>
      </c>
      <c r="N34" s="25">
        <f>+'10 po regijah uvoz KN2'!N34+'11 po regijah izvoz KN2'!N34</f>
        <v>0</v>
      </c>
      <c r="O34" s="25">
        <f>+'10 po regijah uvoz KN2'!O34+'11 po regijah izvoz KN2'!O34</f>
        <v>0</v>
      </c>
      <c r="P34" s="25">
        <f>+'10 po regijah uvoz KN2'!P34+'11 po regijah izvoz KN2'!P34</f>
        <v>0</v>
      </c>
      <c r="Q34" s="25">
        <f>+'10 po regijah uvoz KN2'!Q34+'11 po regijah izvoz KN2'!Q34</f>
        <v>0</v>
      </c>
      <c r="R34" s="25">
        <f>+'10 po regijah uvoz KN2'!R34+'11 po regijah izvoz KN2'!R34</f>
        <v>0</v>
      </c>
      <c r="S34" s="25">
        <f>+'10 po regijah uvoz KN2'!S34+'11 po regijah izvoz KN2'!S34</f>
        <v>0</v>
      </c>
      <c r="T34" s="25">
        <f>+'10 po regijah uvoz KN2'!T34+'11 po regijah izvoz KN2'!T34</f>
        <v>0</v>
      </c>
      <c r="U34" s="25">
        <f>+'10 po regijah uvoz KN2'!U34+'11 po regijah izvoz KN2'!U34</f>
        <v>0</v>
      </c>
      <c r="V34" s="25">
        <f>+'10 po regijah uvoz KN2'!V34+'11 po regijah izvoz KN2'!V34</f>
        <v>0</v>
      </c>
      <c r="W34" s="25">
        <f>+'10 po regijah uvoz KN2'!W34+'11 po regijah izvoz KN2'!W34</f>
        <v>0</v>
      </c>
      <c r="X34" s="25">
        <f>+'10 po regijah uvoz KN2'!X34+'11 po regijah izvoz KN2'!X34</f>
        <v>0</v>
      </c>
      <c r="Y34" s="25">
        <f>+'10 po regijah uvoz KN2'!Y34+'11 po regijah izvoz KN2'!Y34</f>
        <v>0</v>
      </c>
      <c r="Z34" s="25">
        <f>+'10 po regijah uvoz KN2'!Z34+'11 po regijah izvoz KN2'!Z34</f>
        <v>0</v>
      </c>
      <c r="AA34" s="25">
        <f>+'10 po regijah uvoz KN2'!AA34+'11 po regijah izvoz KN2'!AA34</f>
        <v>0</v>
      </c>
      <c r="AB34" s="25">
        <f>+'10 po regijah uvoz KN2'!AB34+'11 po regijah izvoz KN2'!AB34</f>
        <v>0</v>
      </c>
      <c r="AC34" s="25">
        <f>+'10 po regijah uvoz KN2'!AC34+'11 po regijah izvoz KN2'!AC34</f>
        <v>0</v>
      </c>
      <c r="AD34" s="25">
        <f>+'10 po regijah uvoz KN2'!AD34+'11 po regijah izvoz KN2'!AD34</f>
        <v>0</v>
      </c>
      <c r="AE34" s="25">
        <f>+'10 po regijah uvoz KN2'!AE34+'11 po regijah izvoz KN2'!AE34</f>
        <v>0</v>
      </c>
      <c r="AF34" s="25">
        <f>+'10 po regijah uvoz KN2'!AF34+'11 po regijah izvoz KN2'!AF34</f>
        <v>0</v>
      </c>
      <c r="AG34" s="25">
        <f>+'10 po regijah uvoz KN2'!AG34+'11 po regijah izvoz KN2'!AG34</f>
        <v>0</v>
      </c>
      <c r="AH34" s="25">
        <f>+'10 po regijah uvoz KN2'!AH34+'11 po regijah izvoz KN2'!AH34</f>
        <v>0</v>
      </c>
      <c r="AI34" s="25">
        <f>+'10 po regijah uvoz KN2'!AI34+'11 po regijah izvoz KN2'!AI34</f>
        <v>0</v>
      </c>
      <c r="AJ34" s="25">
        <f>+'10 po regijah uvoz KN2'!AJ34+'11 po regijah izvoz KN2'!AJ34</f>
        <v>0</v>
      </c>
    </row>
    <row r="35" spans="1:36" ht="12.75">
      <c r="A35" s="17" t="s">
        <v>26</v>
      </c>
      <c r="B35" s="19">
        <f>+'10 po regijah uvoz KN2'!B35+'11 po regijah izvoz KN2'!B35</f>
        <v>353907</v>
      </c>
      <c r="C35" s="19">
        <f>+'10 po regijah uvoz KN2'!C35+'11 po regijah izvoz KN2'!C35</f>
        <v>58478</v>
      </c>
      <c r="D35" s="19">
        <f>+'10 po regijah uvoz KN2'!D35+'11 po regijah izvoz KN2'!D35</f>
        <v>23774</v>
      </c>
      <c r="E35" s="19">
        <f>+'10 po regijah uvoz KN2'!E35+'11 po regijah izvoz KN2'!E35</f>
        <v>3213</v>
      </c>
      <c r="F35" s="19">
        <f>+'10 po regijah uvoz KN2'!F35+'11 po regijah izvoz KN2'!F35</f>
        <v>1904</v>
      </c>
      <c r="G35" s="19">
        <f>+'10 po regijah uvoz KN2'!G35+'11 po regijah izvoz KN2'!G35</f>
        <v>19489</v>
      </c>
      <c r="H35" s="19">
        <f>+'10 po regijah uvoz KN2'!H35+'11 po regijah izvoz KN2'!H35</f>
        <v>184062</v>
      </c>
      <c r="I35" s="19">
        <f>+'10 po regijah uvoz KN2'!I35+'11 po regijah izvoz KN2'!I35</f>
        <v>15716</v>
      </c>
      <c r="J35" s="19">
        <f>+'10 po regijah uvoz KN2'!J35+'11 po regijah izvoz KN2'!J35</f>
        <v>236</v>
      </c>
      <c r="K35" s="19">
        <f>+'10 po regijah uvoz KN2'!K35+'11 po regijah izvoz KN2'!K35</f>
        <v>33264</v>
      </c>
      <c r="L35" s="19">
        <f>+'10 po regijah uvoz KN2'!L35+'11 po regijah izvoz KN2'!L35</f>
        <v>559</v>
      </c>
      <c r="M35" s="19">
        <f>+'10 po regijah uvoz KN2'!M35+'11 po regijah izvoz KN2'!M35</f>
        <v>38555</v>
      </c>
      <c r="N35" s="19">
        <f>+'10 po regijah uvoz KN2'!N35+'11 po regijah izvoz KN2'!N35</f>
        <v>15268</v>
      </c>
      <c r="O35" s="19">
        <f>+'10 po regijah uvoz KN2'!O35+'11 po regijah izvoz KN2'!O35</f>
        <v>10582</v>
      </c>
      <c r="P35" s="19">
        <f>+'10 po regijah uvoz KN2'!P35+'11 po regijah izvoz KN2'!P35</f>
        <v>156168</v>
      </c>
      <c r="Q35" s="19">
        <f>+'10 po regijah uvoz KN2'!Q35+'11 po regijah izvoz KN2'!Q35</f>
        <v>183394</v>
      </c>
      <c r="R35" s="19">
        <f>+'10 po regijah uvoz KN2'!R35+'11 po regijah izvoz KN2'!R35</f>
        <v>2972</v>
      </c>
      <c r="S35" s="19">
        <f>+'10 po regijah uvoz KN2'!S35+'11 po regijah izvoz KN2'!S35</f>
        <v>461125</v>
      </c>
      <c r="T35" s="19">
        <f>+'10 po regijah uvoz KN2'!T35+'11 po regijah izvoz KN2'!T35</f>
        <v>1791</v>
      </c>
      <c r="U35" s="19">
        <f>+'10 po regijah uvoz KN2'!U35+'11 po regijah izvoz KN2'!U35</f>
        <v>68</v>
      </c>
      <c r="V35" s="19">
        <f>+'10 po regijah uvoz KN2'!V35+'11 po regijah izvoz KN2'!V35</f>
        <v>1795</v>
      </c>
      <c r="W35" s="19">
        <f>+'10 po regijah uvoz KN2'!W35+'11 po regijah izvoz KN2'!W35</f>
        <v>6204</v>
      </c>
      <c r="X35" s="19">
        <f>+'10 po regijah uvoz KN2'!X35+'11 po regijah izvoz KN2'!X35</f>
        <v>26047</v>
      </c>
      <c r="Y35" s="19">
        <f>+'10 po regijah uvoz KN2'!Y35+'11 po regijah izvoz KN2'!Y35</f>
        <v>572</v>
      </c>
      <c r="Z35" s="19">
        <f>+'10 po regijah uvoz KN2'!Z35+'11 po regijah izvoz KN2'!Z35</f>
        <v>89379</v>
      </c>
      <c r="AA35" s="19">
        <f>+'10 po regijah uvoz KN2'!AA35+'11 po regijah izvoz KN2'!AA35</f>
        <v>129</v>
      </c>
      <c r="AB35" s="19">
        <f>+'10 po regijah uvoz KN2'!AB35+'11 po regijah izvoz KN2'!AB35</f>
        <v>67247</v>
      </c>
      <c r="AC35" s="19">
        <f>+'10 po regijah uvoz KN2'!AC35+'11 po regijah izvoz KN2'!AC35</f>
        <v>1705</v>
      </c>
      <c r="AD35" s="19">
        <f>+'10 po regijah uvoz KN2'!AD35+'11 po regijah izvoz KN2'!AD35</f>
        <v>10877</v>
      </c>
      <c r="AE35" s="19">
        <f>+'10 po regijah uvoz KN2'!AE35+'11 po regijah izvoz KN2'!AE35</f>
        <v>5035</v>
      </c>
      <c r="AF35" s="19">
        <f>+'10 po regijah uvoz KN2'!AF35+'11 po regijah izvoz KN2'!AF35</f>
        <v>12669</v>
      </c>
      <c r="AG35" s="19">
        <f>+'10 po regijah uvoz KN2'!AG35+'11 po regijah izvoz KN2'!AG35</f>
        <v>12076</v>
      </c>
      <c r="AH35" s="19">
        <f>+'10 po regijah uvoz KN2'!AH35+'11 po regijah izvoz KN2'!AH35</f>
        <v>0</v>
      </c>
      <c r="AI35" s="19">
        <f>+'10 po regijah uvoz KN2'!AI35+'11 po regijah izvoz KN2'!AI35</f>
        <v>49695</v>
      </c>
      <c r="AJ35" s="19">
        <f>+'10 po regijah uvoz KN2'!AJ35+'11 po regijah izvoz KN2'!AJ35</f>
        <v>2098084</v>
      </c>
    </row>
    <row r="36" spans="1:36" ht="12.75">
      <c r="A36" t="s">
        <v>59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2.75">
      <c r="A37" s="4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5" ht="12.75">
      <c r="A38" s="6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2.75">
      <c r="A39" s="11" t="s">
        <v>210</v>
      </c>
      <c r="B39" s="46" t="s">
        <v>209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2.75">
      <c r="A40" s="6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6" ht="12.75">
      <c r="A41" s="92"/>
      <c r="B41" s="93" t="s">
        <v>30</v>
      </c>
      <c r="C41" s="93" t="s">
        <v>154</v>
      </c>
      <c r="D41" s="93" t="s">
        <v>31</v>
      </c>
      <c r="E41" s="93" t="s">
        <v>119</v>
      </c>
      <c r="F41" s="93" t="s">
        <v>32</v>
      </c>
      <c r="G41" s="93" t="s">
        <v>33</v>
      </c>
      <c r="H41" s="93" t="s">
        <v>46</v>
      </c>
      <c r="I41" s="93" t="s">
        <v>34</v>
      </c>
      <c r="J41" s="93" t="s">
        <v>35</v>
      </c>
      <c r="K41" s="93" t="s">
        <v>51</v>
      </c>
      <c r="L41" s="93" t="s">
        <v>36</v>
      </c>
      <c r="M41" s="93" t="s">
        <v>37</v>
      </c>
      <c r="N41" s="93" t="s">
        <v>53</v>
      </c>
      <c r="O41" s="93" t="s">
        <v>38</v>
      </c>
      <c r="P41" s="93" t="s">
        <v>54</v>
      </c>
      <c r="Q41" s="93" t="s">
        <v>44</v>
      </c>
      <c r="R41" s="93" t="s">
        <v>39</v>
      </c>
      <c r="S41" s="93" t="s">
        <v>40</v>
      </c>
      <c r="T41" s="93" t="s">
        <v>42</v>
      </c>
      <c r="U41" s="93" t="s">
        <v>43</v>
      </c>
      <c r="V41" s="93" t="s">
        <v>41</v>
      </c>
      <c r="W41" s="93" t="s">
        <v>120</v>
      </c>
      <c r="X41" s="93" t="s">
        <v>55</v>
      </c>
      <c r="Y41" s="93" t="s">
        <v>45</v>
      </c>
      <c r="Z41" s="93" t="s">
        <v>47</v>
      </c>
      <c r="AA41" s="93" t="s">
        <v>155</v>
      </c>
      <c r="AB41" s="93" t="s">
        <v>48</v>
      </c>
      <c r="AC41" s="93" t="s">
        <v>49</v>
      </c>
      <c r="AD41" s="93" t="s">
        <v>121</v>
      </c>
      <c r="AE41" s="93" t="s">
        <v>52</v>
      </c>
      <c r="AF41" s="93" t="s">
        <v>50</v>
      </c>
      <c r="AG41" s="93" t="s">
        <v>122</v>
      </c>
      <c r="AH41" s="93" t="s">
        <v>120</v>
      </c>
      <c r="AI41" s="93" t="s">
        <v>156</v>
      </c>
      <c r="AJ41" s="94" t="s">
        <v>157</v>
      </c>
    </row>
    <row r="42" spans="1:36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90"/>
      <c r="AJ42" s="91" t="s">
        <v>142</v>
      </c>
    </row>
    <row r="43" spans="1:36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J43" s="44"/>
    </row>
    <row r="44" spans="1:36" ht="12.75">
      <c r="A44" s="2" t="s">
        <v>0</v>
      </c>
      <c r="B44" s="41">
        <f>+B6/$AJ6*100</f>
        <v>48.58900339934171</v>
      </c>
      <c r="C44" s="41">
        <f aca="true" t="shared" si="0" ref="C44:AJ44">+C6/$AJ6*100</f>
        <v>0.1807586467382507</v>
      </c>
      <c r="D44" s="41">
        <f t="shared" si="0"/>
        <v>0.22392489073544486</v>
      </c>
      <c r="E44" s="41">
        <f t="shared" si="0"/>
        <v>0</v>
      </c>
      <c r="F44" s="41">
        <f t="shared" si="0"/>
        <v>0</v>
      </c>
      <c r="G44" s="41">
        <f t="shared" si="0"/>
        <v>11.703447903739276</v>
      </c>
      <c r="H44" s="41">
        <f t="shared" si="0"/>
        <v>0.698753574704581</v>
      </c>
      <c r="I44" s="41">
        <f t="shared" si="0"/>
        <v>0.18615442723789996</v>
      </c>
      <c r="J44" s="41">
        <f t="shared" si="0"/>
        <v>0</v>
      </c>
      <c r="K44" s="41">
        <f t="shared" si="0"/>
        <v>0</v>
      </c>
      <c r="L44" s="41">
        <f t="shared" si="0"/>
        <v>0</v>
      </c>
      <c r="M44" s="41">
        <f t="shared" si="0"/>
        <v>0.021583121998597098</v>
      </c>
      <c r="N44" s="41">
        <f t="shared" si="0"/>
        <v>2.768035396320078</v>
      </c>
      <c r="O44" s="41">
        <f t="shared" si="0"/>
        <v>0.08633248799438839</v>
      </c>
      <c r="P44" s="41">
        <f t="shared" si="0"/>
        <v>1.9937408946204067</v>
      </c>
      <c r="Q44" s="41">
        <f t="shared" si="0"/>
        <v>12.210651270706308</v>
      </c>
      <c r="R44" s="41">
        <f t="shared" si="0"/>
        <v>0</v>
      </c>
      <c r="S44" s="41">
        <f t="shared" si="0"/>
        <v>13.063184589650891</v>
      </c>
      <c r="T44" s="41">
        <f t="shared" si="0"/>
        <v>0</v>
      </c>
      <c r="U44" s="41">
        <f t="shared" si="0"/>
        <v>0</v>
      </c>
      <c r="V44" s="41">
        <f t="shared" si="0"/>
        <v>0</v>
      </c>
      <c r="W44" s="41">
        <f t="shared" si="0"/>
        <v>0</v>
      </c>
      <c r="X44" s="41">
        <f t="shared" si="0"/>
        <v>0.09982193924351157</v>
      </c>
      <c r="Y44" s="41">
        <f t="shared" si="0"/>
        <v>0</v>
      </c>
      <c r="Z44" s="41">
        <f t="shared" si="0"/>
        <v>0.5935358549614201</v>
      </c>
      <c r="AA44" s="41">
        <f t="shared" si="0"/>
        <v>0</v>
      </c>
      <c r="AB44" s="41">
        <f t="shared" si="0"/>
        <v>1.1681864781740678</v>
      </c>
      <c r="AC44" s="41">
        <f t="shared" si="0"/>
        <v>0</v>
      </c>
      <c r="AD44" s="41">
        <f t="shared" si="0"/>
        <v>3.4964657637727297</v>
      </c>
      <c r="AE44" s="41">
        <f t="shared" si="0"/>
        <v>0</v>
      </c>
      <c r="AF44" s="41">
        <f t="shared" si="0"/>
        <v>1.8210759186316299</v>
      </c>
      <c r="AG44" s="41">
        <f t="shared" si="0"/>
        <v>0.6636810014568607</v>
      </c>
      <c r="AH44" s="41">
        <f t="shared" si="0"/>
        <v>0</v>
      </c>
      <c r="AI44" s="41">
        <f t="shared" si="0"/>
        <v>0.08903037824421302</v>
      </c>
      <c r="AJ44" s="25">
        <f t="shared" si="0"/>
        <v>100</v>
      </c>
    </row>
    <row r="45" spans="1:36" ht="12.75">
      <c r="A45" s="2" t="s">
        <v>1</v>
      </c>
      <c r="B45" s="41">
        <f aca="true" t="shared" si="1" ref="B45:AJ52">+B7/$AJ7*100</f>
        <v>28.621465092337512</v>
      </c>
      <c r="C45" s="41">
        <f t="shared" si="1"/>
        <v>0.20187148090847917</v>
      </c>
      <c r="D45" s="41">
        <f t="shared" si="1"/>
        <v>1.800164487873333</v>
      </c>
      <c r="E45" s="41">
        <f t="shared" si="1"/>
        <v>0.04198466696956974</v>
      </c>
      <c r="F45" s="41">
        <f t="shared" si="1"/>
        <v>0.22027571848418098</v>
      </c>
      <c r="G45" s="41">
        <f t="shared" si="1"/>
        <v>0.949543632421365</v>
      </c>
      <c r="H45" s="41">
        <f t="shared" si="1"/>
        <v>7.793619480885473</v>
      </c>
      <c r="I45" s="41">
        <f t="shared" si="1"/>
        <v>1.9537248451455949</v>
      </c>
      <c r="J45" s="41">
        <f t="shared" si="1"/>
        <v>0</v>
      </c>
      <c r="K45" s="41">
        <f t="shared" si="1"/>
        <v>0.7488224163613671</v>
      </c>
      <c r="L45" s="41">
        <f t="shared" si="1"/>
        <v>0</v>
      </c>
      <c r="M45" s="41">
        <f t="shared" si="1"/>
        <v>1.2647162009052586</v>
      </c>
      <c r="N45" s="41">
        <f t="shared" si="1"/>
        <v>0.027031223939312028</v>
      </c>
      <c r="O45" s="41">
        <f t="shared" si="1"/>
        <v>0</v>
      </c>
      <c r="P45" s="41">
        <f t="shared" si="1"/>
        <v>2.332161980295963</v>
      </c>
      <c r="Q45" s="41">
        <f t="shared" si="1"/>
        <v>9.116999189063282</v>
      </c>
      <c r="R45" s="41">
        <f t="shared" si="1"/>
        <v>0</v>
      </c>
      <c r="S45" s="41">
        <f t="shared" si="1"/>
        <v>29.83787016960655</v>
      </c>
      <c r="T45" s="41">
        <f t="shared" si="1"/>
        <v>0.1052492336360447</v>
      </c>
      <c r="U45" s="41">
        <f t="shared" si="1"/>
        <v>0</v>
      </c>
      <c r="V45" s="41">
        <f t="shared" si="1"/>
        <v>0</v>
      </c>
      <c r="W45" s="41">
        <f t="shared" si="1"/>
        <v>0.11732701454509901</v>
      </c>
      <c r="X45" s="41">
        <f t="shared" si="1"/>
        <v>2.6404329596889684</v>
      </c>
      <c r="Y45" s="41">
        <f t="shared" si="1"/>
        <v>0</v>
      </c>
      <c r="Z45" s="41">
        <f t="shared" si="1"/>
        <v>6.60136996543454</v>
      </c>
      <c r="AA45" s="41">
        <f t="shared" si="1"/>
        <v>0</v>
      </c>
      <c r="AB45" s="41">
        <f t="shared" si="1"/>
        <v>2.6139768681738973</v>
      </c>
      <c r="AC45" s="41">
        <f t="shared" si="1"/>
        <v>0.6815319227252075</v>
      </c>
      <c r="AD45" s="41">
        <f t="shared" si="1"/>
        <v>0.5607541136346644</v>
      </c>
      <c r="AE45" s="41">
        <f t="shared" si="1"/>
        <v>0.9719737969667516</v>
      </c>
      <c r="AF45" s="41">
        <f t="shared" si="1"/>
        <v>0.3813127972715718</v>
      </c>
      <c r="AG45" s="41">
        <f t="shared" si="1"/>
        <v>0.16621327060555693</v>
      </c>
      <c r="AH45" s="41">
        <f t="shared" si="1"/>
        <v>0</v>
      </c>
      <c r="AI45" s="41">
        <f t="shared" si="1"/>
        <v>0.24213075060532688</v>
      </c>
      <c r="AJ45" s="25">
        <f t="shared" si="1"/>
        <v>100</v>
      </c>
    </row>
    <row r="46" spans="1:36" ht="12.75">
      <c r="A46" s="1" t="s">
        <v>2</v>
      </c>
      <c r="B46" s="41">
        <f t="shared" si="1"/>
        <v>2.738991847902739</v>
      </c>
      <c r="C46" s="41">
        <f t="shared" si="1"/>
        <v>0.33285379820033284</v>
      </c>
      <c r="D46" s="41">
        <f t="shared" si="1"/>
        <v>0.19463484810019463</v>
      </c>
      <c r="E46" s="41">
        <f t="shared" si="1"/>
        <v>0.014103974500014103</v>
      </c>
      <c r="F46" s="41">
        <f t="shared" si="1"/>
        <v>0</v>
      </c>
      <c r="G46" s="41">
        <f t="shared" si="1"/>
        <v>0.4485063891004485</v>
      </c>
      <c r="H46" s="41">
        <f t="shared" si="1"/>
        <v>1.9407068912019407</v>
      </c>
      <c r="I46" s="41">
        <f t="shared" si="1"/>
        <v>3.1592902880031595</v>
      </c>
      <c r="J46" s="41">
        <f t="shared" si="1"/>
        <v>0</v>
      </c>
      <c r="K46" s="41">
        <f t="shared" si="1"/>
        <v>21.522665087021522</v>
      </c>
      <c r="L46" s="41">
        <f t="shared" si="1"/>
        <v>0</v>
      </c>
      <c r="M46" s="41">
        <f t="shared" si="1"/>
        <v>0.5810837494005812</v>
      </c>
      <c r="N46" s="41">
        <f t="shared" si="1"/>
        <v>1.5006628868015006</v>
      </c>
      <c r="O46" s="41">
        <f t="shared" si="1"/>
        <v>5.517474824405517</v>
      </c>
      <c r="P46" s="41">
        <f t="shared" si="1"/>
        <v>7.847451411807847</v>
      </c>
      <c r="Q46" s="41">
        <f t="shared" si="1"/>
        <v>0.5331302361005331</v>
      </c>
      <c r="R46" s="41">
        <f t="shared" si="1"/>
        <v>1.6868353502016868</v>
      </c>
      <c r="S46" s="41">
        <f t="shared" si="1"/>
        <v>33.82133085103382</v>
      </c>
      <c r="T46" s="41">
        <f t="shared" si="1"/>
        <v>0.18053087360018052</v>
      </c>
      <c r="U46" s="41">
        <f t="shared" si="1"/>
        <v>0</v>
      </c>
      <c r="V46" s="41">
        <f t="shared" si="1"/>
        <v>0</v>
      </c>
      <c r="W46" s="41">
        <f t="shared" si="1"/>
        <v>1.102930805901103</v>
      </c>
      <c r="X46" s="41">
        <f t="shared" si="1"/>
        <v>0.09872782150009873</v>
      </c>
      <c r="Y46" s="41">
        <f t="shared" si="1"/>
        <v>0</v>
      </c>
      <c r="Z46" s="41">
        <f t="shared" si="1"/>
        <v>2.022509943302022</v>
      </c>
      <c r="AA46" s="41">
        <f t="shared" si="1"/>
        <v>0</v>
      </c>
      <c r="AB46" s="41">
        <f t="shared" si="1"/>
        <v>0.06487828270006488</v>
      </c>
      <c r="AC46" s="41">
        <f t="shared" si="1"/>
        <v>0</v>
      </c>
      <c r="AD46" s="41">
        <f t="shared" si="1"/>
        <v>0.21155961750021157</v>
      </c>
      <c r="AE46" s="41">
        <f t="shared" si="1"/>
        <v>0.02538715410002539</v>
      </c>
      <c r="AF46" s="41">
        <f t="shared" si="1"/>
        <v>0.05359510310005359</v>
      </c>
      <c r="AG46" s="41">
        <f t="shared" si="1"/>
        <v>0</v>
      </c>
      <c r="AH46" s="41">
        <f t="shared" si="1"/>
        <v>0</v>
      </c>
      <c r="AI46" s="41">
        <f t="shared" si="1"/>
        <v>0.6741699811006742</v>
      </c>
      <c r="AJ46" s="25">
        <f t="shared" si="1"/>
        <v>100</v>
      </c>
    </row>
    <row r="47" spans="1:36" ht="12.75">
      <c r="A47" s="1" t="s">
        <v>3</v>
      </c>
      <c r="B47" s="41">
        <f t="shared" si="1"/>
        <v>14.939135127281784</v>
      </c>
      <c r="C47" s="41">
        <f t="shared" si="1"/>
        <v>4.2776642002469885</v>
      </c>
      <c r="D47" s="41">
        <f t="shared" si="1"/>
        <v>0.051888212035989666</v>
      </c>
      <c r="E47" s="41">
        <f t="shared" si="1"/>
        <v>0.05500150475814904</v>
      </c>
      <c r="F47" s="41">
        <f t="shared" si="1"/>
        <v>0</v>
      </c>
      <c r="G47" s="41">
        <f t="shared" si="1"/>
        <v>0.6008654953767603</v>
      </c>
      <c r="H47" s="41">
        <f t="shared" si="1"/>
        <v>16.747958198856384</v>
      </c>
      <c r="I47" s="41">
        <f t="shared" si="1"/>
        <v>1.3174417035937775</v>
      </c>
      <c r="J47" s="41">
        <f t="shared" si="1"/>
        <v>0</v>
      </c>
      <c r="K47" s="41">
        <f t="shared" si="1"/>
        <v>0.022311931175475554</v>
      </c>
      <c r="L47" s="41">
        <f t="shared" si="1"/>
        <v>0</v>
      </c>
      <c r="M47" s="41">
        <f t="shared" si="1"/>
        <v>0.9869137929245234</v>
      </c>
      <c r="N47" s="41">
        <f t="shared" si="1"/>
        <v>0.0020755284814395866</v>
      </c>
      <c r="O47" s="41">
        <f t="shared" si="1"/>
        <v>0.16137233943192786</v>
      </c>
      <c r="P47" s="41">
        <f t="shared" si="1"/>
        <v>4.26832432208051</v>
      </c>
      <c r="Q47" s="41">
        <f t="shared" si="1"/>
        <v>5.253162586523594</v>
      </c>
      <c r="R47" s="41">
        <f t="shared" si="1"/>
        <v>0</v>
      </c>
      <c r="S47" s="41">
        <f t="shared" si="1"/>
        <v>44.91599298471373</v>
      </c>
      <c r="T47" s="41">
        <f t="shared" si="1"/>
        <v>0.03528398418447297</v>
      </c>
      <c r="U47" s="41">
        <f t="shared" si="1"/>
        <v>0</v>
      </c>
      <c r="V47" s="41">
        <f t="shared" si="1"/>
        <v>0</v>
      </c>
      <c r="W47" s="41">
        <f t="shared" si="1"/>
        <v>0.3455754921596912</v>
      </c>
      <c r="X47" s="41">
        <f t="shared" si="1"/>
        <v>0.7549734851236496</v>
      </c>
      <c r="Y47" s="41">
        <f t="shared" si="1"/>
        <v>0</v>
      </c>
      <c r="Z47" s="41">
        <f t="shared" si="1"/>
        <v>1.6697626633181473</v>
      </c>
      <c r="AA47" s="41">
        <f t="shared" si="1"/>
        <v>0</v>
      </c>
      <c r="AB47" s="41">
        <f t="shared" si="1"/>
        <v>0.0767945538132647</v>
      </c>
      <c r="AC47" s="41">
        <f t="shared" si="1"/>
        <v>0.0015566463610796899</v>
      </c>
      <c r="AD47" s="41">
        <f t="shared" si="1"/>
        <v>0</v>
      </c>
      <c r="AE47" s="41">
        <f t="shared" si="1"/>
        <v>0.13387158705285332</v>
      </c>
      <c r="AF47" s="41">
        <f t="shared" si="1"/>
        <v>0.3014705119290999</v>
      </c>
      <c r="AG47" s="41">
        <f t="shared" si="1"/>
        <v>0.37982171210344434</v>
      </c>
      <c r="AH47" s="41">
        <f t="shared" si="1"/>
        <v>0</v>
      </c>
      <c r="AI47" s="41">
        <f t="shared" si="1"/>
        <v>2.631251232345036</v>
      </c>
      <c r="AJ47" s="25">
        <f t="shared" si="1"/>
        <v>100</v>
      </c>
    </row>
    <row r="48" spans="1:36" ht="12.75">
      <c r="A48" s="2" t="s">
        <v>4</v>
      </c>
      <c r="B48" s="41">
        <f t="shared" si="1"/>
        <v>10.659801678108314</v>
      </c>
      <c r="C48" s="41">
        <f t="shared" si="1"/>
        <v>1.4111365369946605</v>
      </c>
      <c r="D48" s="41">
        <f t="shared" si="1"/>
        <v>0</v>
      </c>
      <c r="E48" s="41">
        <f t="shared" si="1"/>
        <v>0</v>
      </c>
      <c r="F48" s="41">
        <f t="shared" si="1"/>
        <v>0</v>
      </c>
      <c r="G48" s="41">
        <f t="shared" si="1"/>
        <v>0.2860411899313501</v>
      </c>
      <c r="H48" s="41">
        <f t="shared" si="1"/>
        <v>37.70022883295194</v>
      </c>
      <c r="I48" s="41">
        <f t="shared" si="1"/>
        <v>8.009153318077804</v>
      </c>
      <c r="J48" s="41">
        <f t="shared" si="1"/>
        <v>0</v>
      </c>
      <c r="K48" s="41">
        <f t="shared" si="1"/>
        <v>0</v>
      </c>
      <c r="L48" s="41">
        <f t="shared" si="1"/>
        <v>0</v>
      </c>
      <c r="M48" s="41">
        <f t="shared" si="1"/>
        <v>0.01906941266209001</v>
      </c>
      <c r="N48" s="41">
        <f t="shared" si="1"/>
        <v>0.36231884057971014</v>
      </c>
      <c r="O48" s="41">
        <f t="shared" si="1"/>
        <v>0</v>
      </c>
      <c r="P48" s="41">
        <f t="shared" si="1"/>
        <v>0.5530129672006102</v>
      </c>
      <c r="Q48" s="41">
        <f t="shared" si="1"/>
        <v>2.1739130434782608</v>
      </c>
      <c r="R48" s="41">
        <f t="shared" si="1"/>
        <v>0</v>
      </c>
      <c r="S48" s="41">
        <f t="shared" si="1"/>
        <v>11.250953470633105</v>
      </c>
      <c r="T48" s="41">
        <f t="shared" si="1"/>
        <v>0</v>
      </c>
      <c r="U48" s="41">
        <f t="shared" si="1"/>
        <v>0</v>
      </c>
      <c r="V48" s="41">
        <f t="shared" si="1"/>
        <v>0</v>
      </c>
      <c r="W48" s="41">
        <f t="shared" si="1"/>
        <v>1.8115942028985508</v>
      </c>
      <c r="X48" s="41">
        <f t="shared" si="1"/>
        <v>0.07627765064836003</v>
      </c>
      <c r="Y48" s="41">
        <f t="shared" si="1"/>
        <v>0</v>
      </c>
      <c r="Z48" s="41">
        <f t="shared" si="1"/>
        <v>12.376048817696415</v>
      </c>
      <c r="AA48" s="41">
        <f t="shared" si="1"/>
        <v>0</v>
      </c>
      <c r="AB48" s="41">
        <f t="shared" si="1"/>
        <v>0.8009153318077803</v>
      </c>
      <c r="AC48" s="41">
        <f t="shared" si="1"/>
        <v>0</v>
      </c>
      <c r="AD48" s="41">
        <f t="shared" si="1"/>
        <v>0.07627765064836003</v>
      </c>
      <c r="AE48" s="41">
        <f t="shared" si="1"/>
        <v>1.0297482837528604</v>
      </c>
      <c r="AF48" s="41">
        <f t="shared" si="1"/>
        <v>0.13348588863463007</v>
      </c>
      <c r="AG48" s="41">
        <f t="shared" si="1"/>
        <v>0</v>
      </c>
      <c r="AH48" s="41">
        <f t="shared" si="1"/>
        <v>0</v>
      </c>
      <c r="AI48" s="41">
        <f t="shared" si="1"/>
        <v>0.01906941266209001</v>
      </c>
      <c r="AJ48" s="25">
        <f t="shared" si="1"/>
        <v>100</v>
      </c>
    </row>
    <row r="49" spans="1:36" ht="12.75">
      <c r="A49" s="1" t="s">
        <v>5</v>
      </c>
      <c r="B49" s="41">
        <f t="shared" si="1"/>
        <v>13.999862634217816</v>
      </c>
      <c r="C49" s="41">
        <f t="shared" si="1"/>
        <v>0.5357265505162664</v>
      </c>
      <c r="D49" s="41">
        <f t="shared" si="1"/>
        <v>0.8196158336958264</v>
      </c>
      <c r="E49" s="41">
        <f t="shared" si="1"/>
        <v>0</v>
      </c>
      <c r="F49" s="41">
        <f t="shared" si="1"/>
        <v>0</v>
      </c>
      <c r="G49" s="41">
        <f t="shared" si="1"/>
        <v>0.5380159802193274</v>
      </c>
      <c r="H49" s="41">
        <f t="shared" si="1"/>
        <v>7.493303418118547</v>
      </c>
      <c r="I49" s="41">
        <f t="shared" si="1"/>
        <v>1.2454497584651665</v>
      </c>
      <c r="J49" s="41">
        <f t="shared" si="1"/>
        <v>0</v>
      </c>
      <c r="K49" s="41">
        <f t="shared" si="1"/>
        <v>0.30449415050710865</v>
      </c>
      <c r="L49" s="41">
        <f t="shared" si="1"/>
        <v>0.0022894297030609675</v>
      </c>
      <c r="M49" s="41">
        <f t="shared" si="1"/>
        <v>0.7005654891366561</v>
      </c>
      <c r="N49" s="41">
        <f t="shared" si="1"/>
        <v>0.022894297030609675</v>
      </c>
      <c r="O49" s="41">
        <f t="shared" si="1"/>
        <v>0</v>
      </c>
      <c r="P49" s="41">
        <f t="shared" si="1"/>
        <v>4.489571647702557</v>
      </c>
      <c r="Q49" s="41">
        <f t="shared" si="1"/>
        <v>0.7967215366652167</v>
      </c>
      <c r="R49" s="41">
        <f t="shared" si="1"/>
        <v>0</v>
      </c>
      <c r="S49" s="41">
        <f t="shared" si="1"/>
        <v>8.699832871631678</v>
      </c>
      <c r="T49" s="41">
        <f t="shared" si="1"/>
        <v>0</v>
      </c>
      <c r="U49" s="41">
        <f t="shared" si="1"/>
        <v>0</v>
      </c>
      <c r="V49" s="41">
        <f t="shared" si="1"/>
        <v>0</v>
      </c>
      <c r="W49" s="41">
        <f t="shared" si="1"/>
        <v>0.04807802376428032</v>
      </c>
      <c r="X49" s="41">
        <f t="shared" si="1"/>
        <v>0.18773323565099934</v>
      </c>
      <c r="Y49" s="41">
        <f t="shared" si="1"/>
        <v>0</v>
      </c>
      <c r="Z49" s="41">
        <f t="shared" si="1"/>
        <v>59.04210261223929</v>
      </c>
      <c r="AA49" s="41">
        <f t="shared" si="1"/>
        <v>0</v>
      </c>
      <c r="AB49" s="41">
        <f t="shared" si="1"/>
        <v>0.016026007921426774</v>
      </c>
      <c r="AC49" s="41">
        <f t="shared" si="1"/>
        <v>0</v>
      </c>
      <c r="AD49" s="41">
        <f t="shared" si="1"/>
        <v>0</v>
      </c>
      <c r="AE49" s="41">
        <f t="shared" si="1"/>
        <v>0</v>
      </c>
      <c r="AF49" s="41">
        <f t="shared" si="1"/>
        <v>0.006868289109182903</v>
      </c>
      <c r="AG49" s="41">
        <f t="shared" si="1"/>
        <v>0.01831543762448774</v>
      </c>
      <c r="AH49" s="41">
        <f t="shared" si="1"/>
        <v>0</v>
      </c>
      <c r="AI49" s="41">
        <f t="shared" si="1"/>
        <v>0.5975411524989125</v>
      </c>
      <c r="AJ49" s="25">
        <f t="shared" si="1"/>
        <v>100</v>
      </c>
    </row>
    <row r="50" spans="1:36" ht="12.75">
      <c r="A50" s="4" t="s">
        <v>6</v>
      </c>
      <c r="B50" s="41">
        <f t="shared" si="1"/>
        <v>13.825369289807076</v>
      </c>
      <c r="C50" s="41">
        <f t="shared" si="1"/>
        <v>1.4098722598959155</v>
      </c>
      <c r="D50" s="41">
        <f t="shared" si="1"/>
        <v>3.2055932292488043</v>
      </c>
      <c r="E50" s="41">
        <f t="shared" si="1"/>
        <v>0.023129895389791304</v>
      </c>
      <c r="F50" s="41">
        <f t="shared" si="1"/>
        <v>0.47311149660936763</v>
      </c>
      <c r="G50" s="41">
        <f t="shared" si="1"/>
        <v>0.05361930294906167</v>
      </c>
      <c r="H50" s="41">
        <f t="shared" si="1"/>
        <v>2.4097145560637125</v>
      </c>
      <c r="I50" s="41">
        <f t="shared" si="1"/>
        <v>0.007359512169479052</v>
      </c>
      <c r="J50" s="41">
        <f t="shared" si="1"/>
        <v>0</v>
      </c>
      <c r="K50" s="41">
        <f t="shared" si="1"/>
        <v>6.70556694527677</v>
      </c>
      <c r="L50" s="41">
        <f t="shared" si="1"/>
        <v>0</v>
      </c>
      <c r="M50" s="41">
        <f t="shared" si="1"/>
        <v>3.098354623350681</v>
      </c>
      <c r="N50" s="41">
        <f t="shared" si="1"/>
        <v>0.7948273143037375</v>
      </c>
      <c r="O50" s="41">
        <f t="shared" si="1"/>
        <v>0.33958891867739055</v>
      </c>
      <c r="P50" s="41">
        <f t="shared" si="1"/>
        <v>2.5852914892498555</v>
      </c>
      <c r="Q50" s="41">
        <f t="shared" si="1"/>
        <v>3.3916837512484888</v>
      </c>
      <c r="R50" s="41">
        <f t="shared" si="1"/>
        <v>0</v>
      </c>
      <c r="S50" s="41">
        <f t="shared" si="1"/>
        <v>41.12915943857436</v>
      </c>
      <c r="T50" s="41">
        <f t="shared" si="1"/>
        <v>0.021027177627083005</v>
      </c>
      <c r="U50" s="41">
        <f t="shared" si="1"/>
        <v>0</v>
      </c>
      <c r="V50" s="41">
        <f t="shared" si="1"/>
        <v>0.0010513588813541503</v>
      </c>
      <c r="W50" s="41">
        <f t="shared" si="1"/>
        <v>0.10618724701676918</v>
      </c>
      <c r="X50" s="41">
        <f t="shared" si="1"/>
        <v>1.6348630605057035</v>
      </c>
      <c r="Y50" s="41">
        <f t="shared" si="1"/>
        <v>0</v>
      </c>
      <c r="Z50" s="41">
        <f t="shared" si="1"/>
        <v>8.855595857646009</v>
      </c>
      <c r="AA50" s="41">
        <f t="shared" si="1"/>
        <v>0</v>
      </c>
      <c r="AB50" s="41">
        <f t="shared" si="1"/>
        <v>0.75487567681228</v>
      </c>
      <c r="AC50" s="41">
        <f t="shared" si="1"/>
        <v>0</v>
      </c>
      <c r="AD50" s="41">
        <f t="shared" si="1"/>
        <v>0.8421384639646744</v>
      </c>
      <c r="AE50" s="41">
        <f t="shared" si="1"/>
        <v>0</v>
      </c>
      <c r="AF50" s="41">
        <f t="shared" si="1"/>
        <v>0.005256794406770751</v>
      </c>
      <c r="AG50" s="41">
        <f t="shared" si="1"/>
        <v>0.04100299637281186</v>
      </c>
      <c r="AH50" s="41">
        <f t="shared" si="1"/>
        <v>0</v>
      </c>
      <c r="AI50" s="41">
        <f t="shared" si="1"/>
        <v>3.1961309993166167</v>
      </c>
      <c r="AJ50" s="25">
        <f t="shared" si="1"/>
        <v>100</v>
      </c>
    </row>
    <row r="51" spans="1:36" ht="12.75">
      <c r="A51" s="4" t="s">
        <v>7</v>
      </c>
      <c r="B51" s="41">
        <f t="shared" si="1"/>
        <v>14.606942740625312</v>
      </c>
      <c r="C51" s="41">
        <f t="shared" si="1"/>
        <v>1.9210238387321374</v>
      </c>
      <c r="D51" s="41">
        <f t="shared" si="1"/>
        <v>0.6883060906468619</v>
      </c>
      <c r="E51" s="41">
        <f t="shared" si="1"/>
        <v>0.045091343125227945</v>
      </c>
      <c r="F51" s="41">
        <f t="shared" si="1"/>
        <v>0.3434899373362952</v>
      </c>
      <c r="G51" s="41">
        <f t="shared" si="1"/>
        <v>0.08487782235337024</v>
      </c>
      <c r="H51" s="41">
        <f t="shared" si="1"/>
        <v>2.4720665760419083</v>
      </c>
      <c r="I51" s="41">
        <f t="shared" si="1"/>
        <v>0</v>
      </c>
      <c r="J51" s="41">
        <f t="shared" si="1"/>
        <v>0</v>
      </c>
      <c r="K51" s="41">
        <f t="shared" si="1"/>
        <v>5.73721030469812</v>
      </c>
      <c r="L51" s="41">
        <f t="shared" si="1"/>
        <v>0</v>
      </c>
      <c r="M51" s="41">
        <f t="shared" si="1"/>
        <v>0.7400285136434468</v>
      </c>
      <c r="N51" s="41">
        <f t="shared" si="1"/>
        <v>0.11073903385166274</v>
      </c>
      <c r="O51" s="41">
        <f t="shared" si="1"/>
        <v>2.3321507907562746</v>
      </c>
      <c r="P51" s="41">
        <f t="shared" si="1"/>
        <v>4.097344252511522</v>
      </c>
      <c r="Q51" s="41">
        <f t="shared" si="1"/>
        <v>1.0357746759059714</v>
      </c>
      <c r="R51" s="41">
        <f t="shared" si="1"/>
        <v>0</v>
      </c>
      <c r="S51" s="41">
        <f t="shared" si="1"/>
        <v>38.44766420211532</v>
      </c>
      <c r="T51" s="41">
        <f t="shared" si="1"/>
        <v>0</v>
      </c>
      <c r="U51" s="41">
        <f t="shared" si="1"/>
        <v>0</v>
      </c>
      <c r="V51" s="41">
        <f t="shared" si="1"/>
        <v>0</v>
      </c>
      <c r="W51" s="41">
        <f t="shared" si="1"/>
        <v>0.12864294950432678</v>
      </c>
      <c r="X51" s="41">
        <f t="shared" si="1"/>
        <v>0.1863333443851331</v>
      </c>
      <c r="Y51" s="41">
        <f t="shared" si="1"/>
        <v>0</v>
      </c>
      <c r="Z51" s="41">
        <f t="shared" si="1"/>
        <v>4.193494910646199</v>
      </c>
      <c r="AA51" s="41">
        <f t="shared" si="1"/>
        <v>0</v>
      </c>
      <c r="AB51" s="41">
        <f t="shared" si="1"/>
        <v>0.3136500779151885</v>
      </c>
      <c r="AC51" s="41">
        <f t="shared" si="1"/>
        <v>0</v>
      </c>
      <c r="AD51" s="41">
        <f t="shared" si="1"/>
        <v>4.186863830774842</v>
      </c>
      <c r="AE51" s="41">
        <f t="shared" si="1"/>
        <v>0.19230131626935448</v>
      </c>
      <c r="AF51" s="41">
        <f t="shared" si="1"/>
        <v>0.553032061271178</v>
      </c>
      <c r="AG51" s="41">
        <f t="shared" si="1"/>
        <v>0.005967971884221345</v>
      </c>
      <c r="AH51" s="41">
        <f t="shared" si="1"/>
        <v>0</v>
      </c>
      <c r="AI51" s="41">
        <f t="shared" si="1"/>
        <v>4.0920393886144355</v>
      </c>
      <c r="AJ51" s="25">
        <f t="shared" si="1"/>
        <v>100</v>
      </c>
    </row>
    <row r="52" spans="1:36" ht="12.75">
      <c r="A52" s="1" t="s">
        <v>8</v>
      </c>
      <c r="B52" s="41">
        <f t="shared" si="1"/>
        <v>10.185478255364941</v>
      </c>
      <c r="C52" s="41">
        <f t="shared" si="1"/>
        <v>3.5702981578780784</v>
      </c>
      <c r="D52" s="41">
        <f t="shared" si="1"/>
        <v>2.4561625625118695</v>
      </c>
      <c r="E52" s="41">
        <f t="shared" si="1"/>
        <v>0</v>
      </c>
      <c r="F52" s="41">
        <f t="shared" si="1"/>
        <v>0</v>
      </c>
      <c r="G52" s="41">
        <f t="shared" si="1"/>
        <v>0.43046148002785334</v>
      </c>
      <c r="H52" s="41">
        <f t="shared" si="1"/>
        <v>6.099259353041717</v>
      </c>
      <c r="I52" s="41">
        <f t="shared" si="1"/>
        <v>0.07279863265176932</v>
      </c>
      <c r="J52" s="41">
        <f t="shared" si="1"/>
        <v>0</v>
      </c>
      <c r="K52" s="41">
        <f t="shared" si="1"/>
        <v>0.0379818952965753</v>
      </c>
      <c r="L52" s="41">
        <f aca="true" t="shared" si="2" ref="L52:AJ52">+L14/$AJ14*100</f>
        <v>0</v>
      </c>
      <c r="M52" s="41">
        <f t="shared" si="2"/>
        <v>0.17091852883458883</v>
      </c>
      <c r="N52" s="41">
        <f t="shared" si="2"/>
        <v>1.035006646831677</v>
      </c>
      <c r="O52" s="41">
        <f t="shared" si="2"/>
        <v>0.01899094764828765</v>
      </c>
      <c r="P52" s="41">
        <f t="shared" si="2"/>
        <v>4.943976704437551</v>
      </c>
      <c r="Q52" s="41">
        <f t="shared" si="2"/>
        <v>2.0795087674874977</v>
      </c>
      <c r="R52" s="41">
        <f t="shared" si="2"/>
        <v>0.7469772741659808</v>
      </c>
      <c r="S52" s="41">
        <f t="shared" si="2"/>
        <v>25.61245806165728</v>
      </c>
      <c r="T52" s="41">
        <f t="shared" si="2"/>
        <v>0</v>
      </c>
      <c r="U52" s="41">
        <f t="shared" si="2"/>
        <v>0</v>
      </c>
      <c r="V52" s="41">
        <f t="shared" si="2"/>
        <v>0</v>
      </c>
      <c r="W52" s="41">
        <f t="shared" si="2"/>
        <v>0.16142305501044502</v>
      </c>
      <c r="X52" s="41">
        <f t="shared" si="2"/>
        <v>1.11730075330759</v>
      </c>
      <c r="Y52" s="41">
        <f t="shared" si="2"/>
        <v>0</v>
      </c>
      <c r="Z52" s="41">
        <f t="shared" si="2"/>
        <v>0.24055200354497688</v>
      </c>
      <c r="AA52" s="41">
        <f t="shared" si="2"/>
        <v>0</v>
      </c>
      <c r="AB52" s="41">
        <f t="shared" si="2"/>
        <v>0.4621130594416661</v>
      </c>
      <c r="AC52" s="41">
        <f t="shared" si="2"/>
        <v>0.01899094764828765</v>
      </c>
      <c r="AD52" s="41">
        <f t="shared" si="2"/>
        <v>0.003165157941381275</v>
      </c>
      <c r="AE52" s="41">
        <f t="shared" si="2"/>
        <v>0.09811989618281952</v>
      </c>
      <c r="AF52" s="41">
        <f t="shared" si="2"/>
        <v>0.6077103247452048</v>
      </c>
      <c r="AG52" s="41">
        <f t="shared" si="2"/>
        <v>0.7121605368107868</v>
      </c>
      <c r="AH52" s="41">
        <f t="shared" si="2"/>
        <v>0</v>
      </c>
      <c r="AI52" s="41">
        <f t="shared" si="2"/>
        <v>1.4717984427422928</v>
      </c>
      <c r="AJ52" s="25">
        <f t="shared" si="2"/>
        <v>100</v>
      </c>
    </row>
    <row r="53" spans="1:36" ht="12.75">
      <c r="A53" s="5" t="s">
        <v>9</v>
      </c>
      <c r="B53" s="41">
        <f aca="true" t="shared" si="3" ref="B53:AJ60">+B15/$AJ15*100</f>
        <v>12.747176258423767</v>
      </c>
      <c r="C53" s="41">
        <f t="shared" si="3"/>
        <v>0.600078041783993</v>
      </c>
      <c r="D53" s="41">
        <f t="shared" si="3"/>
        <v>0.23623458938420816</v>
      </c>
      <c r="E53" s="41">
        <f t="shared" si="3"/>
        <v>0</v>
      </c>
      <c r="F53" s="41">
        <f t="shared" si="3"/>
        <v>0</v>
      </c>
      <c r="G53" s="41">
        <f t="shared" si="3"/>
        <v>0.6021872791892091</v>
      </c>
      <c r="H53" s="41">
        <f t="shared" si="3"/>
        <v>4.140433026439291</v>
      </c>
      <c r="I53" s="41">
        <f t="shared" si="3"/>
        <v>0</v>
      </c>
      <c r="J53" s="41">
        <f t="shared" si="3"/>
        <v>0</v>
      </c>
      <c r="K53" s="41">
        <f t="shared" si="3"/>
        <v>0.028474704970417944</v>
      </c>
      <c r="L53" s="41">
        <f t="shared" si="3"/>
        <v>0</v>
      </c>
      <c r="M53" s="41">
        <f t="shared" si="3"/>
        <v>1.2339038820514443</v>
      </c>
      <c r="N53" s="41">
        <f t="shared" si="3"/>
        <v>0</v>
      </c>
      <c r="O53" s="41">
        <f t="shared" si="3"/>
        <v>0</v>
      </c>
      <c r="P53" s="41">
        <f t="shared" si="3"/>
        <v>5.154976218348256</v>
      </c>
      <c r="Q53" s="41">
        <f t="shared" si="3"/>
        <v>55.089062549435255</v>
      </c>
      <c r="R53" s="41">
        <f t="shared" si="3"/>
        <v>0</v>
      </c>
      <c r="S53" s="41">
        <f t="shared" si="3"/>
        <v>11.616625009227914</v>
      </c>
      <c r="T53" s="41">
        <f t="shared" si="3"/>
        <v>0</v>
      </c>
      <c r="U53" s="41">
        <f t="shared" si="3"/>
        <v>0</v>
      </c>
      <c r="V53" s="41">
        <f t="shared" si="3"/>
        <v>0</v>
      </c>
      <c r="W53" s="41">
        <f t="shared" si="3"/>
        <v>0.0717140717773489</v>
      </c>
      <c r="X53" s="41">
        <f t="shared" si="3"/>
        <v>0.001054618702608072</v>
      </c>
      <c r="Y53" s="41">
        <f t="shared" si="3"/>
        <v>0</v>
      </c>
      <c r="Z53" s="41">
        <f t="shared" si="3"/>
        <v>0.13288195652861706</v>
      </c>
      <c r="AA53" s="41">
        <f t="shared" si="3"/>
        <v>0</v>
      </c>
      <c r="AB53" s="41">
        <f t="shared" si="3"/>
        <v>0.001054618702608072</v>
      </c>
      <c r="AC53" s="41">
        <f t="shared" si="3"/>
        <v>0</v>
      </c>
      <c r="AD53" s="41">
        <f t="shared" si="3"/>
        <v>0.042184748104322885</v>
      </c>
      <c r="AE53" s="41">
        <f t="shared" si="3"/>
        <v>0</v>
      </c>
      <c r="AF53" s="41">
        <f t="shared" si="3"/>
        <v>2.7282985836470823</v>
      </c>
      <c r="AG53" s="41">
        <f t="shared" si="3"/>
        <v>0.07698716529038926</v>
      </c>
      <c r="AH53" s="41">
        <f t="shared" si="3"/>
        <v>0</v>
      </c>
      <c r="AI53" s="41">
        <f t="shared" si="3"/>
        <v>0.6422627898883159</v>
      </c>
      <c r="AJ53" s="25">
        <f t="shared" si="3"/>
        <v>100</v>
      </c>
    </row>
    <row r="54" spans="1:36" ht="12.75">
      <c r="A54" s="5" t="s">
        <v>10</v>
      </c>
      <c r="B54" s="41">
        <f t="shared" si="3"/>
        <v>24.92650216364417</v>
      </c>
      <c r="C54" s="41">
        <f t="shared" si="3"/>
        <v>1.4369239916757508</v>
      </c>
      <c r="D54" s="41">
        <f t="shared" si="3"/>
        <v>2.510487893502461</v>
      </c>
      <c r="E54" s="41">
        <f t="shared" si="3"/>
        <v>0</v>
      </c>
      <c r="F54" s="41">
        <f t="shared" si="3"/>
        <v>0</v>
      </c>
      <c r="G54" s="41">
        <f t="shared" si="3"/>
        <v>6.078023321111221</v>
      </c>
      <c r="H54" s="41">
        <f t="shared" si="3"/>
        <v>12.420308525749018</v>
      </c>
      <c r="I54" s="41">
        <f t="shared" si="3"/>
        <v>0</v>
      </c>
      <c r="J54" s="41">
        <f t="shared" si="3"/>
        <v>0</v>
      </c>
      <c r="K54" s="41">
        <f t="shared" si="3"/>
        <v>0</v>
      </c>
      <c r="L54" s="41">
        <f t="shared" si="3"/>
        <v>0</v>
      </c>
      <c r="M54" s="41">
        <f t="shared" si="3"/>
        <v>11.406203547715785</v>
      </c>
      <c r="N54" s="41">
        <f t="shared" si="3"/>
        <v>0.9876787896805735</v>
      </c>
      <c r="O54" s="41">
        <f t="shared" si="3"/>
        <v>0</v>
      </c>
      <c r="P54" s="41">
        <f t="shared" si="3"/>
        <v>6.111056056552043</v>
      </c>
      <c r="Q54" s="41">
        <f t="shared" si="3"/>
        <v>2.4080864136359135</v>
      </c>
      <c r="R54" s="41">
        <f t="shared" si="3"/>
        <v>0.0033032735440821854</v>
      </c>
      <c r="S54" s="41">
        <f t="shared" si="3"/>
        <v>12.912496283817262</v>
      </c>
      <c r="T54" s="41">
        <f t="shared" si="3"/>
        <v>0</v>
      </c>
      <c r="U54" s="41">
        <f t="shared" si="3"/>
        <v>0</v>
      </c>
      <c r="V54" s="41">
        <f t="shared" si="3"/>
        <v>0</v>
      </c>
      <c r="W54" s="41">
        <f t="shared" si="3"/>
        <v>0</v>
      </c>
      <c r="X54" s="41">
        <f t="shared" si="3"/>
        <v>0.1321309417632874</v>
      </c>
      <c r="Y54" s="41">
        <f t="shared" si="3"/>
        <v>0</v>
      </c>
      <c r="Z54" s="41">
        <f t="shared" si="3"/>
        <v>3.1116836785254187</v>
      </c>
      <c r="AA54" s="41">
        <f t="shared" si="3"/>
        <v>0</v>
      </c>
      <c r="AB54" s="41">
        <f t="shared" si="3"/>
        <v>0</v>
      </c>
      <c r="AC54" s="41">
        <f t="shared" si="3"/>
        <v>0</v>
      </c>
      <c r="AD54" s="41">
        <f t="shared" si="3"/>
        <v>0</v>
      </c>
      <c r="AE54" s="41">
        <f t="shared" si="3"/>
        <v>0.1123113004987943</v>
      </c>
      <c r="AF54" s="41">
        <f t="shared" si="3"/>
        <v>3.214085158391967</v>
      </c>
      <c r="AG54" s="41">
        <f t="shared" si="3"/>
        <v>1.2717603144716414</v>
      </c>
      <c r="AH54" s="41">
        <f t="shared" si="3"/>
        <v>0</v>
      </c>
      <c r="AI54" s="41">
        <f t="shared" si="3"/>
        <v>8.499322828923463</v>
      </c>
      <c r="AJ54" s="25">
        <f t="shared" si="3"/>
        <v>100</v>
      </c>
    </row>
    <row r="55" spans="1:36" ht="12.75">
      <c r="A55" s="1" t="s">
        <v>11</v>
      </c>
      <c r="B55" s="41">
        <f t="shared" si="3"/>
        <v>8.375666913435275</v>
      </c>
      <c r="C55" s="41">
        <f t="shared" si="3"/>
        <v>7.997855665892324</v>
      </c>
      <c r="D55" s="41">
        <f t="shared" si="3"/>
        <v>0.4135501493375539</v>
      </c>
      <c r="E55" s="41">
        <f t="shared" si="3"/>
        <v>0.14806116457764276</v>
      </c>
      <c r="F55" s="41">
        <f t="shared" si="3"/>
        <v>0</v>
      </c>
      <c r="G55" s="41">
        <f t="shared" si="3"/>
        <v>0.47481683812830267</v>
      </c>
      <c r="H55" s="41">
        <f t="shared" si="3"/>
        <v>25.56607867663952</v>
      </c>
      <c r="I55" s="41">
        <f t="shared" si="3"/>
        <v>1.0747198325377172</v>
      </c>
      <c r="J55" s="41">
        <f t="shared" si="3"/>
        <v>0.0587139100911342</v>
      </c>
      <c r="K55" s="41">
        <f t="shared" si="3"/>
        <v>0.8296530773747224</v>
      </c>
      <c r="L55" s="41">
        <f t="shared" si="3"/>
        <v>0</v>
      </c>
      <c r="M55" s="41">
        <f t="shared" si="3"/>
        <v>0.717330814591683</v>
      </c>
      <c r="N55" s="41">
        <f t="shared" si="3"/>
        <v>7.34179154009139</v>
      </c>
      <c r="O55" s="41">
        <f t="shared" si="3"/>
        <v>0.15061394327725727</v>
      </c>
      <c r="P55" s="41">
        <f t="shared" si="3"/>
        <v>11.385393000280805</v>
      </c>
      <c r="Q55" s="41">
        <f t="shared" si="3"/>
        <v>2.6753120771960277</v>
      </c>
      <c r="R55" s="41">
        <f t="shared" si="3"/>
        <v>0.040844459193832484</v>
      </c>
      <c r="S55" s="41">
        <f t="shared" si="3"/>
        <v>9.57292012355449</v>
      </c>
      <c r="T55" s="41">
        <f t="shared" si="3"/>
        <v>0.040844459193832484</v>
      </c>
      <c r="U55" s="41">
        <f t="shared" si="3"/>
        <v>0</v>
      </c>
      <c r="V55" s="41">
        <f t="shared" si="3"/>
        <v>3.2956373012023588</v>
      </c>
      <c r="W55" s="41">
        <f t="shared" si="3"/>
        <v>0.7096724784928394</v>
      </c>
      <c r="X55" s="41">
        <f t="shared" si="3"/>
        <v>1.526561662369489</v>
      </c>
      <c r="Y55" s="41">
        <f t="shared" si="3"/>
        <v>0</v>
      </c>
      <c r="Z55" s="41">
        <f t="shared" si="3"/>
        <v>5.728435401935006</v>
      </c>
      <c r="AA55" s="41">
        <f t="shared" si="3"/>
        <v>0</v>
      </c>
      <c r="AB55" s="41">
        <f t="shared" si="3"/>
        <v>0.20422229596916242</v>
      </c>
      <c r="AC55" s="41">
        <f t="shared" si="3"/>
        <v>0</v>
      </c>
      <c r="AD55" s="41">
        <f t="shared" si="3"/>
        <v>0.21188063206800603</v>
      </c>
      <c r="AE55" s="41">
        <f t="shared" si="3"/>
        <v>0.012763893498072651</v>
      </c>
      <c r="AF55" s="41">
        <f t="shared" si="3"/>
        <v>0.3293084522502744</v>
      </c>
      <c r="AG55" s="41">
        <f t="shared" si="3"/>
        <v>1.5699589002629362</v>
      </c>
      <c r="AH55" s="41">
        <f t="shared" si="3"/>
        <v>0</v>
      </c>
      <c r="AI55" s="41">
        <f t="shared" si="3"/>
        <v>3.451356801878845</v>
      </c>
      <c r="AJ55" s="25">
        <f t="shared" si="3"/>
        <v>100</v>
      </c>
    </row>
    <row r="56" spans="1:36" ht="12.75">
      <c r="A56" s="1" t="s">
        <v>12</v>
      </c>
      <c r="B56" s="41">
        <f t="shared" si="3"/>
        <v>1.2229474407420131</v>
      </c>
      <c r="C56" s="41">
        <f t="shared" si="3"/>
        <v>0.3023016145654414</v>
      </c>
      <c r="D56" s="41">
        <f t="shared" si="3"/>
        <v>0.3916180006870491</v>
      </c>
      <c r="E56" s="41">
        <f t="shared" si="3"/>
        <v>0</v>
      </c>
      <c r="F56" s="41">
        <f t="shared" si="3"/>
        <v>0</v>
      </c>
      <c r="G56" s="41">
        <f t="shared" si="3"/>
        <v>0.10305736860185502</v>
      </c>
      <c r="H56" s="41">
        <f t="shared" si="3"/>
        <v>28.636207488835453</v>
      </c>
      <c r="I56" s="41">
        <f t="shared" si="3"/>
        <v>2.4733768464445207</v>
      </c>
      <c r="J56" s="41">
        <f t="shared" si="3"/>
        <v>0</v>
      </c>
      <c r="K56" s="41">
        <f t="shared" si="3"/>
        <v>15.355547921676399</v>
      </c>
      <c r="L56" s="41">
        <f t="shared" si="3"/>
        <v>0</v>
      </c>
      <c r="M56" s="41">
        <f t="shared" si="3"/>
        <v>26.994160082445894</v>
      </c>
      <c r="N56" s="41">
        <f t="shared" si="3"/>
        <v>1.0786671246994162</v>
      </c>
      <c r="O56" s="41">
        <f t="shared" si="3"/>
        <v>0.006870491240123669</v>
      </c>
      <c r="P56" s="41">
        <f t="shared" si="3"/>
        <v>1.827550669872896</v>
      </c>
      <c r="Q56" s="41">
        <f t="shared" si="3"/>
        <v>0.034352456200618345</v>
      </c>
      <c r="R56" s="41">
        <f t="shared" si="3"/>
        <v>0</v>
      </c>
      <c r="S56" s="41">
        <f t="shared" si="3"/>
        <v>3.8680865681896255</v>
      </c>
      <c r="T56" s="41">
        <f t="shared" si="3"/>
        <v>0</v>
      </c>
      <c r="U56" s="41">
        <f t="shared" si="3"/>
        <v>0</v>
      </c>
      <c r="V56" s="41">
        <f t="shared" si="3"/>
        <v>0</v>
      </c>
      <c r="W56" s="41">
        <f t="shared" si="3"/>
        <v>0.05496392992098935</v>
      </c>
      <c r="X56" s="41">
        <f t="shared" si="3"/>
        <v>0.05496392992098935</v>
      </c>
      <c r="Y56" s="41">
        <f t="shared" si="3"/>
        <v>0</v>
      </c>
      <c r="Z56" s="41">
        <f t="shared" si="3"/>
        <v>0.28169014084507044</v>
      </c>
      <c r="AA56" s="41">
        <f t="shared" si="3"/>
        <v>0</v>
      </c>
      <c r="AB56" s="41">
        <f t="shared" si="3"/>
        <v>0.006870491240123669</v>
      </c>
      <c r="AC56" s="41">
        <f t="shared" si="3"/>
        <v>0</v>
      </c>
      <c r="AD56" s="41">
        <f t="shared" si="3"/>
        <v>0</v>
      </c>
      <c r="AE56" s="41">
        <f t="shared" si="3"/>
        <v>0.40535898316729646</v>
      </c>
      <c r="AF56" s="41">
        <f t="shared" si="3"/>
        <v>0.041222947440742015</v>
      </c>
      <c r="AG56" s="41">
        <f t="shared" si="3"/>
        <v>0</v>
      </c>
      <c r="AH56" s="41">
        <f t="shared" si="3"/>
        <v>0</v>
      </c>
      <c r="AI56" s="41">
        <f t="shared" si="3"/>
        <v>0</v>
      </c>
      <c r="AJ56" s="25">
        <f t="shared" si="3"/>
        <v>100</v>
      </c>
    </row>
    <row r="57" spans="1:36" ht="12.75">
      <c r="A57" s="1" t="s">
        <v>13</v>
      </c>
      <c r="B57" s="41">
        <f t="shared" si="3"/>
        <v>11.952861952861953</v>
      </c>
      <c r="C57" s="41">
        <f t="shared" si="3"/>
        <v>9.090909090909092</v>
      </c>
      <c r="D57" s="41">
        <f t="shared" si="3"/>
        <v>0.6734006734006733</v>
      </c>
      <c r="E57" s="41">
        <f t="shared" si="3"/>
        <v>0</v>
      </c>
      <c r="F57" s="41">
        <f t="shared" si="3"/>
        <v>0</v>
      </c>
      <c r="G57" s="41">
        <f t="shared" si="3"/>
        <v>0</v>
      </c>
      <c r="H57" s="41">
        <f t="shared" si="3"/>
        <v>21.548821548821547</v>
      </c>
      <c r="I57" s="41">
        <f t="shared" si="3"/>
        <v>0</v>
      </c>
      <c r="J57" s="41">
        <f t="shared" si="3"/>
        <v>0</v>
      </c>
      <c r="K57" s="41">
        <f t="shared" si="3"/>
        <v>0</v>
      </c>
      <c r="L57" s="41">
        <f t="shared" si="3"/>
        <v>0</v>
      </c>
      <c r="M57" s="41">
        <f t="shared" si="3"/>
        <v>0.16835016835016833</v>
      </c>
      <c r="N57" s="41">
        <f t="shared" si="3"/>
        <v>0.16835016835016833</v>
      </c>
      <c r="O57" s="41">
        <f t="shared" si="3"/>
        <v>0</v>
      </c>
      <c r="P57" s="41">
        <f t="shared" si="3"/>
        <v>7.575757575757576</v>
      </c>
      <c r="Q57" s="41">
        <f t="shared" si="3"/>
        <v>1.1784511784511784</v>
      </c>
      <c r="R57" s="41">
        <f t="shared" si="3"/>
        <v>0</v>
      </c>
      <c r="S57" s="41">
        <f t="shared" si="3"/>
        <v>17.845117845117844</v>
      </c>
      <c r="T57" s="41">
        <f t="shared" si="3"/>
        <v>0</v>
      </c>
      <c r="U57" s="41">
        <f t="shared" si="3"/>
        <v>0</v>
      </c>
      <c r="V57" s="41">
        <f t="shared" si="3"/>
        <v>0</v>
      </c>
      <c r="W57" s="41">
        <f t="shared" si="3"/>
        <v>0.16835016835016833</v>
      </c>
      <c r="X57" s="41">
        <f t="shared" si="3"/>
        <v>1.3468013468013467</v>
      </c>
      <c r="Y57" s="41">
        <f t="shared" si="3"/>
        <v>0</v>
      </c>
      <c r="Z57" s="41">
        <f t="shared" si="3"/>
        <v>2.861952861952862</v>
      </c>
      <c r="AA57" s="41">
        <f t="shared" si="3"/>
        <v>0</v>
      </c>
      <c r="AB57" s="41">
        <f t="shared" si="3"/>
        <v>0</v>
      </c>
      <c r="AC57" s="41">
        <f t="shared" si="3"/>
        <v>2.0202020202020203</v>
      </c>
      <c r="AD57" s="41">
        <f t="shared" si="3"/>
        <v>0</v>
      </c>
      <c r="AE57" s="41">
        <f t="shared" si="3"/>
        <v>0</v>
      </c>
      <c r="AF57" s="41">
        <f t="shared" si="3"/>
        <v>0</v>
      </c>
      <c r="AG57" s="41">
        <f t="shared" si="3"/>
        <v>0</v>
      </c>
      <c r="AH57" s="41">
        <f t="shared" si="3"/>
        <v>0</v>
      </c>
      <c r="AI57" s="41">
        <f t="shared" si="3"/>
        <v>5.05050505050505</v>
      </c>
      <c r="AJ57" s="25">
        <f t="shared" si="3"/>
        <v>100</v>
      </c>
    </row>
    <row r="58" spans="1:36" ht="12.75">
      <c r="A58" s="1" t="s">
        <v>14</v>
      </c>
      <c r="B58" s="41">
        <f t="shared" si="3"/>
        <v>14.868586832312698</v>
      </c>
      <c r="C58" s="41">
        <f t="shared" si="3"/>
        <v>1.6012775059333704</v>
      </c>
      <c r="D58" s="41">
        <f t="shared" si="3"/>
        <v>2.2693310674206684</v>
      </c>
      <c r="E58" s="41">
        <f t="shared" si="3"/>
        <v>0.01904538662134841</v>
      </c>
      <c r="F58" s="41">
        <f t="shared" si="3"/>
        <v>0</v>
      </c>
      <c r="G58" s="41">
        <f t="shared" si="3"/>
        <v>2.575522283102347</v>
      </c>
      <c r="H58" s="41">
        <f t="shared" si="3"/>
        <v>3.53658179261039</v>
      </c>
      <c r="I58" s="41">
        <f t="shared" si="3"/>
        <v>0.37211755398634594</v>
      </c>
      <c r="J58" s="41">
        <f t="shared" si="3"/>
        <v>0</v>
      </c>
      <c r="K58" s="41">
        <f t="shared" si="3"/>
        <v>0.7471651674528993</v>
      </c>
      <c r="L58" s="41">
        <f t="shared" si="3"/>
        <v>0</v>
      </c>
      <c r="M58" s="41">
        <f t="shared" si="3"/>
        <v>0.17726859855255062</v>
      </c>
      <c r="N58" s="41">
        <f t="shared" si="3"/>
        <v>0.046880951683319176</v>
      </c>
      <c r="O58" s="41">
        <f t="shared" si="3"/>
        <v>0.2915409182806411</v>
      </c>
      <c r="P58" s="41">
        <f t="shared" si="3"/>
        <v>13.325910515983475</v>
      </c>
      <c r="Q58" s="41">
        <f t="shared" si="3"/>
        <v>11.679217088106888</v>
      </c>
      <c r="R58" s="41">
        <f t="shared" si="3"/>
        <v>0</v>
      </c>
      <c r="S58" s="41">
        <f t="shared" si="3"/>
        <v>16.554836063172083</v>
      </c>
      <c r="T58" s="41">
        <f t="shared" si="3"/>
        <v>0</v>
      </c>
      <c r="U58" s="41">
        <f t="shared" si="3"/>
        <v>0</v>
      </c>
      <c r="V58" s="41">
        <f t="shared" si="3"/>
        <v>0</v>
      </c>
      <c r="W58" s="41">
        <f t="shared" si="3"/>
        <v>0.02490550558176331</v>
      </c>
      <c r="X58" s="41">
        <f t="shared" si="3"/>
        <v>0.08936681414632716</v>
      </c>
      <c r="Y58" s="41">
        <f t="shared" si="3"/>
        <v>0</v>
      </c>
      <c r="Z58" s="41">
        <f t="shared" si="3"/>
        <v>2.118433004189985</v>
      </c>
      <c r="AA58" s="41">
        <f t="shared" si="3"/>
        <v>0</v>
      </c>
      <c r="AB58" s="41">
        <f t="shared" si="3"/>
        <v>1.1353980485803863</v>
      </c>
      <c r="AC58" s="41">
        <f t="shared" si="3"/>
        <v>0.005860118960414897</v>
      </c>
      <c r="AD58" s="41">
        <f t="shared" si="3"/>
        <v>0.07032142752497876</v>
      </c>
      <c r="AE58" s="41">
        <f t="shared" si="3"/>
        <v>0.0483459814234229</v>
      </c>
      <c r="AF58" s="41">
        <f t="shared" si="3"/>
        <v>1.0328459667731256</v>
      </c>
      <c r="AG58" s="41">
        <f t="shared" si="3"/>
        <v>0.046880951683319176</v>
      </c>
      <c r="AH58" s="41">
        <f t="shared" si="3"/>
        <v>0</v>
      </c>
      <c r="AI58" s="41">
        <f t="shared" si="3"/>
        <v>16.11679217088107</v>
      </c>
      <c r="AJ58" s="25">
        <f t="shared" si="3"/>
        <v>100</v>
      </c>
    </row>
    <row r="59" spans="1:36" ht="12.75">
      <c r="A59" s="2" t="s">
        <v>15</v>
      </c>
      <c r="B59" s="41">
        <f t="shared" si="3"/>
        <v>25.3616707875217</v>
      </c>
      <c r="C59" s="41">
        <f t="shared" si="3"/>
        <v>6.007680572360461</v>
      </c>
      <c r="D59" s="41">
        <f t="shared" si="3"/>
        <v>0.09679625440580777</v>
      </c>
      <c r="E59" s="41">
        <f t="shared" si="3"/>
        <v>0.14835078120890105</v>
      </c>
      <c r="F59" s="41">
        <f t="shared" si="3"/>
        <v>0</v>
      </c>
      <c r="G59" s="41">
        <f t="shared" si="3"/>
        <v>0.17360197801041613</v>
      </c>
      <c r="H59" s="41">
        <f t="shared" si="3"/>
        <v>5.034457362302067</v>
      </c>
      <c r="I59" s="41">
        <f t="shared" si="3"/>
        <v>2.359934767741596</v>
      </c>
      <c r="J59" s="41">
        <f t="shared" si="3"/>
        <v>0</v>
      </c>
      <c r="K59" s="41">
        <f t="shared" si="3"/>
        <v>1.726550581303593</v>
      </c>
      <c r="L59" s="41">
        <f t="shared" si="3"/>
        <v>0</v>
      </c>
      <c r="M59" s="41">
        <f t="shared" si="3"/>
        <v>0.4040191488242411</v>
      </c>
      <c r="N59" s="41">
        <f t="shared" si="3"/>
        <v>2.1726550581303594</v>
      </c>
      <c r="O59" s="41">
        <f t="shared" si="3"/>
        <v>0.014729864800883792</v>
      </c>
      <c r="P59" s="41">
        <f t="shared" si="3"/>
        <v>13.644063338418643</v>
      </c>
      <c r="Q59" s="41">
        <f t="shared" si="3"/>
        <v>2.490399284549424</v>
      </c>
      <c r="R59" s="41">
        <f t="shared" si="3"/>
        <v>0</v>
      </c>
      <c r="S59" s="41">
        <f t="shared" si="3"/>
        <v>14.674101741280445</v>
      </c>
      <c r="T59" s="41">
        <f t="shared" si="3"/>
        <v>0.2177915724130675</v>
      </c>
      <c r="U59" s="41">
        <f t="shared" si="3"/>
        <v>0</v>
      </c>
      <c r="V59" s="41">
        <f t="shared" si="3"/>
        <v>0.011573465200694409</v>
      </c>
      <c r="W59" s="41">
        <f t="shared" si="3"/>
        <v>1.3456783628807407</v>
      </c>
      <c r="X59" s="41">
        <f t="shared" si="3"/>
        <v>7.893103266873585</v>
      </c>
      <c r="Y59" s="41">
        <f t="shared" si="3"/>
        <v>0.12520385080751223</v>
      </c>
      <c r="Z59" s="41">
        <f t="shared" si="3"/>
        <v>0.5439528644326371</v>
      </c>
      <c r="AA59" s="41">
        <f t="shared" si="3"/>
        <v>0.011573465200694409</v>
      </c>
      <c r="AB59" s="41">
        <f t="shared" si="3"/>
        <v>0.5912988584354779</v>
      </c>
      <c r="AC59" s="41">
        <f t="shared" si="3"/>
        <v>0.10942185280656531</v>
      </c>
      <c r="AD59" s="41">
        <f t="shared" si="3"/>
        <v>0.40822768162449363</v>
      </c>
      <c r="AE59" s="41">
        <f t="shared" si="3"/>
        <v>1.82650323530959</v>
      </c>
      <c r="AF59" s="41">
        <f t="shared" si="3"/>
        <v>0.1052133200063128</v>
      </c>
      <c r="AG59" s="41">
        <f t="shared" si="3"/>
        <v>4.886106581093166</v>
      </c>
      <c r="AH59" s="41">
        <f t="shared" si="3"/>
        <v>0</v>
      </c>
      <c r="AI59" s="41">
        <f t="shared" si="3"/>
        <v>4.748277131884897</v>
      </c>
      <c r="AJ59" s="25">
        <f t="shared" si="3"/>
        <v>100</v>
      </c>
    </row>
    <row r="60" spans="1:36" ht="12.75">
      <c r="A60" s="1" t="s">
        <v>16</v>
      </c>
      <c r="B60" s="41">
        <f t="shared" si="3"/>
        <v>25.2092962697741</v>
      </c>
      <c r="C60" s="41">
        <f t="shared" si="3"/>
        <v>1.0259748714276415</v>
      </c>
      <c r="D60" s="41">
        <f t="shared" si="3"/>
        <v>1.0507128442158713</v>
      </c>
      <c r="E60" s="41">
        <f t="shared" si="3"/>
        <v>0.05468393984766616</v>
      </c>
      <c r="F60" s="41">
        <f t="shared" si="3"/>
        <v>0.0013019985678015755</v>
      </c>
      <c r="G60" s="41">
        <f t="shared" si="3"/>
        <v>0.5507453941800664</v>
      </c>
      <c r="H60" s="41">
        <f t="shared" si="3"/>
        <v>15.22296725473602</v>
      </c>
      <c r="I60" s="41">
        <f t="shared" si="3"/>
        <v>0.005207994271206302</v>
      </c>
      <c r="J60" s="41">
        <f t="shared" si="3"/>
        <v>0.0013019985678015755</v>
      </c>
      <c r="K60" s="41">
        <f t="shared" si="3"/>
        <v>0.3046676648655686</v>
      </c>
      <c r="L60" s="41">
        <f aca="true" t="shared" si="4" ref="L60:AJ60">+L22/$AJ22*100</f>
        <v>0.0078119914068094515</v>
      </c>
      <c r="M60" s="41">
        <f t="shared" si="4"/>
        <v>2.8852288262482912</v>
      </c>
      <c r="N60" s="41">
        <f t="shared" si="4"/>
        <v>1.2915825792591629</v>
      </c>
      <c r="O60" s="41">
        <f t="shared" si="4"/>
        <v>2.518065230128247</v>
      </c>
      <c r="P60" s="41">
        <f t="shared" si="4"/>
        <v>17.509276739795588</v>
      </c>
      <c r="Q60" s="41">
        <f t="shared" si="4"/>
        <v>9.59442744612981</v>
      </c>
      <c r="R60" s="41">
        <f t="shared" si="4"/>
        <v>0.14061584532257013</v>
      </c>
      <c r="S60" s="41">
        <f t="shared" si="4"/>
        <v>7.369311893756916</v>
      </c>
      <c r="T60" s="41">
        <f t="shared" si="4"/>
        <v>0.014321984245817331</v>
      </c>
      <c r="U60" s="41">
        <f t="shared" si="4"/>
        <v>0</v>
      </c>
      <c r="V60" s="41">
        <f t="shared" si="4"/>
        <v>0</v>
      </c>
      <c r="W60" s="41">
        <f t="shared" si="4"/>
        <v>0.01692598138142048</v>
      </c>
      <c r="X60" s="41">
        <f t="shared" si="4"/>
        <v>0.3072716620011718</v>
      </c>
      <c r="Y60" s="41">
        <f t="shared" si="4"/>
        <v>0.0013019985678015755</v>
      </c>
      <c r="Z60" s="41">
        <f t="shared" si="4"/>
        <v>4.667664865568648</v>
      </c>
      <c r="AA60" s="41">
        <f t="shared" si="4"/>
        <v>0</v>
      </c>
      <c r="AB60" s="41">
        <f t="shared" si="4"/>
        <v>2.6417550940693966</v>
      </c>
      <c r="AC60" s="41">
        <f t="shared" si="4"/>
        <v>0.0013019985678015755</v>
      </c>
      <c r="AD60" s="41">
        <f t="shared" si="4"/>
        <v>0.0013019985678015755</v>
      </c>
      <c r="AE60" s="41">
        <f t="shared" si="4"/>
        <v>0.04556994987305514</v>
      </c>
      <c r="AF60" s="41">
        <f t="shared" si="4"/>
        <v>0.7369311893756917</v>
      </c>
      <c r="AG60" s="41">
        <f t="shared" si="4"/>
        <v>0.21352776511945837</v>
      </c>
      <c r="AH60" s="41">
        <f t="shared" si="4"/>
        <v>0</v>
      </c>
      <c r="AI60" s="41">
        <f t="shared" si="4"/>
        <v>2.447757307466962</v>
      </c>
      <c r="AJ60" s="25">
        <f t="shared" si="4"/>
        <v>100</v>
      </c>
    </row>
    <row r="61" spans="1:36" ht="12.75">
      <c r="A61" s="1" t="s">
        <v>17</v>
      </c>
      <c r="B61" s="41">
        <f aca="true" t="shared" si="5" ref="B61:AJ67">+B23/$AJ23*100</f>
        <v>37.92026831729065</v>
      </c>
      <c r="C61" s="41">
        <f t="shared" si="5"/>
        <v>0.15815450058626238</v>
      </c>
      <c r="D61" s="41">
        <f t="shared" si="5"/>
        <v>1.9523900417200666</v>
      </c>
      <c r="E61" s="41">
        <f t="shared" si="5"/>
        <v>0.03272162081095084</v>
      </c>
      <c r="F61" s="41">
        <f t="shared" si="5"/>
        <v>0.004090202601368855</v>
      </c>
      <c r="G61" s="41">
        <f t="shared" si="5"/>
        <v>0.5249093338423363</v>
      </c>
      <c r="H61" s="41">
        <f t="shared" si="5"/>
        <v>15.830447468164591</v>
      </c>
      <c r="I61" s="41">
        <f t="shared" si="5"/>
        <v>0.07635044855888527</v>
      </c>
      <c r="J61" s="41">
        <f t="shared" si="5"/>
        <v>0.012270607804106562</v>
      </c>
      <c r="K61" s="41">
        <f t="shared" si="5"/>
        <v>0.4103836610040084</v>
      </c>
      <c r="L61" s="41">
        <f t="shared" si="5"/>
        <v>0.00818040520273771</v>
      </c>
      <c r="M61" s="41">
        <f t="shared" si="5"/>
        <v>5.4140648433452405</v>
      </c>
      <c r="N61" s="41">
        <f t="shared" si="5"/>
        <v>0.22359774220816406</v>
      </c>
      <c r="O61" s="41">
        <f t="shared" si="5"/>
        <v>0.13906688844654105</v>
      </c>
      <c r="P61" s="41">
        <f t="shared" si="5"/>
        <v>7.260109617429716</v>
      </c>
      <c r="Q61" s="41">
        <f t="shared" si="5"/>
        <v>1.1302593188449268</v>
      </c>
      <c r="R61" s="41">
        <f t="shared" si="5"/>
        <v>0.010907206936983611</v>
      </c>
      <c r="S61" s="41">
        <f t="shared" si="5"/>
        <v>10.64270716876176</v>
      </c>
      <c r="T61" s="41">
        <f t="shared" si="5"/>
        <v>0.002726801734245903</v>
      </c>
      <c r="U61" s="41">
        <f t="shared" si="5"/>
        <v>0</v>
      </c>
      <c r="V61" s="41">
        <f t="shared" si="5"/>
        <v>0</v>
      </c>
      <c r="W61" s="41">
        <f t="shared" si="5"/>
        <v>0.039538625146565594</v>
      </c>
      <c r="X61" s="41">
        <f t="shared" si="5"/>
        <v>1.4820167425626483</v>
      </c>
      <c r="Y61" s="41">
        <f t="shared" si="5"/>
        <v>0.004090202601368855</v>
      </c>
      <c r="Z61" s="41">
        <f t="shared" si="5"/>
        <v>4.5046764649742315</v>
      </c>
      <c r="AA61" s="41">
        <f t="shared" si="5"/>
        <v>0.06135303902053282</v>
      </c>
      <c r="AB61" s="41">
        <f t="shared" si="5"/>
        <v>6.976522237068143</v>
      </c>
      <c r="AC61" s="41">
        <f t="shared" si="5"/>
        <v>0.004090202601368855</v>
      </c>
      <c r="AD61" s="41">
        <f t="shared" si="5"/>
        <v>0.12543287977531153</v>
      </c>
      <c r="AE61" s="41">
        <f t="shared" si="5"/>
        <v>0.10361846590134431</v>
      </c>
      <c r="AF61" s="41">
        <f t="shared" si="5"/>
        <v>0.013634008671229516</v>
      </c>
      <c r="AG61" s="41">
        <f t="shared" si="5"/>
        <v>0.3831156436615494</v>
      </c>
      <c r="AH61" s="41">
        <f t="shared" si="5"/>
        <v>0</v>
      </c>
      <c r="AI61" s="41">
        <f t="shared" si="5"/>
        <v>1.7301557003790256</v>
      </c>
      <c r="AJ61" s="25">
        <f t="shared" si="5"/>
        <v>100</v>
      </c>
    </row>
    <row r="62" spans="1:36" ht="12.75">
      <c r="A62" s="5" t="s">
        <v>18</v>
      </c>
      <c r="B62" s="41">
        <f t="shared" si="5"/>
        <v>22.704917309033757</v>
      </c>
      <c r="C62" s="41">
        <f t="shared" si="5"/>
        <v>1.826883173072678</v>
      </c>
      <c r="D62" s="41">
        <f t="shared" si="5"/>
        <v>0.8300000882978817</v>
      </c>
      <c r="E62" s="41">
        <f t="shared" si="5"/>
        <v>1.0383830891896904</v>
      </c>
      <c r="F62" s="41">
        <f t="shared" si="5"/>
        <v>0</v>
      </c>
      <c r="G62" s="41">
        <f t="shared" si="5"/>
        <v>0.4308936628610279</v>
      </c>
      <c r="H62" s="41">
        <f t="shared" si="5"/>
        <v>14.399618553150908</v>
      </c>
      <c r="I62" s="41">
        <f t="shared" si="5"/>
        <v>0.09271277582050806</v>
      </c>
      <c r="J62" s="41">
        <f t="shared" si="5"/>
        <v>0</v>
      </c>
      <c r="K62" s="41">
        <f t="shared" si="5"/>
        <v>0.4388404722170715</v>
      </c>
      <c r="L62" s="41">
        <f t="shared" si="5"/>
        <v>0.06534043248302474</v>
      </c>
      <c r="M62" s="41">
        <f t="shared" si="5"/>
        <v>1.8171704060819582</v>
      </c>
      <c r="N62" s="41">
        <f t="shared" si="5"/>
        <v>0.12273405561000592</v>
      </c>
      <c r="O62" s="41">
        <f t="shared" si="5"/>
        <v>0.13774469550475485</v>
      </c>
      <c r="P62" s="41">
        <f t="shared" si="5"/>
        <v>17.12272522582183</v>
      </c>
      <c r="Q62" s="41">
        <f t="shared" si="5"/>
        <v>1.1787767211464597</v>
      </c>
      <c r="R62" s="41">
        <f t="shared" si="5"/>
        <v>0.024723406885468816</v>
      </c>
      <c r="S62" s="41">
        <f t="shared" si="5"/>
        <v>17.339055036069684</v>
      </c>
      <c r="T62" s="41">
        <f t="shared" si="5"/>
        <v>0.20926597970914676</v>
      </c>
      <c r="U62" s="41">
        <f t="shared" si="5"/>
        <v>0.007946809356043548</v>
      </c>
      <c r="V62" s="41">
        <f t="shared" si="5"/>
        <v>0.10684043689791882</v>
      </c>
      <c r="W62" s="41">
        <f t="shared" si="5"/>
        <v>0.00441489408669086</v>
      </c>
      <c r="X62" s="41">
        <f t="shared" si="5"/>
        <v>0.9924681906881054</v>
      </c>
      <c r="Y62" s="41">
        <f t="shared" si="5"/>
        <v>0</v>
      </c>
      <c r="Z62" s="41">
        <f t="shared" si="5"/>
        <v>1.3986384466636645</v>
      </c>
      <c r="AA62" s="41">
        <f t="shared" si="5"/>
        <v>0.000882978817338172</v>
      </c>
      <c r="AB62" s="41">
        <f t="shared" si="5"/>
        <v>4.859032431811961</v>
      </c>
      <c r="AC62" s="41">
        <f t="shared" si="5"/>
        <v>0.02119149161611613</v>
      </c>
      <c r="AD62" s="41">
        <f t="shared" si="5"/>
        <v>0.058276601944319356</v>
      </c>
      <c r="AE62" s="41">
        <f t="shared" si="5"/>
        <v>0.06092553839633387</v>
      </c>
      <c r="AF62" s="41">
        <f t="shared" si="5"/>
        <v>0.1863085304583543</v>
      </c>
      <c r="AG62" s="41">
        <f t="shared" si="5"/>
        <v>0.11743618270597689</v>
      </c>
      <c r="AH62" s="41">
        <f t="shared" si="5"/>
        <v>0</v>
      </c>
      <c r="AI62" s="41">
        <f t="shared" si="5"/>
        <v>2.140340653227729</v>
      </c>
      <c r="AJ62" s="25">
        <f t="shared" si="5"/>
        <v>100</v>
      </c>
    </row>
    <row r="63" spans="1:36" ht="12.75">
      <c r="A63" s="4" t="s">
        <v>19</v>
      </c>
      <c r="B63" s="41">
        <f t="shared" si="5"/>
        <v>18.970797463165255</v>
      </c>
      <c r="C63" s="41">
        <f t="shared" si="5"/>
        <v>2.5947093009235815</v>
      </c>
      <c r="D63" s="41">
        <f t="shared" si="5"/>
        <v>3.4266560563312356</v>
      </c>
      <c r="E63" s="41">
        <f t="shared" si="5"/>
        <v>0.9754274277170899</v>
      </c>
      <c r="F63" s="41">
        <f t="shared" si="5"/>
        <v>0.0012057199353734114</v>
      </c>
      <c r="G63" s="41">
        <f t="shared" si="5"/>
        <v>1.5746702355976754</v>
      </c>
      <c r="H63" s="41">
        <f t="shared" si="5"/>
        <v>8.360462031879234</v>
      </c>
      <c r="I63" s="41">
        <f t="shared" si="5"/>
        <v>0.027731558513588467</v>
      </c>
      <c r="J63" s="41">
        <f t="shared" si="5"/>
        <v>0</v>
      </c>
      <c r="K63" s="41">
        <f t="shared" si="5"/>
        <v>2.298102196821722</v>
      </c>
      <c r="L63" s="41">
        <f t="shared" si="5"/>
        <v>0</v>
      </c>
      <c r="M63" s="41">
        <f t="shared" si="5"/>
        <v>0.6836432033567242</v>
      </c>
      <c r="N63" s="41">
        <f t="shared" si="5"/>
        <v>0.055463117027176934</v>
      </c>
      <c r="O63" s="41">
        <f t="shared" si="5"/>
        <v>1.6542477513323206</v>
      </c>
      <c r="P63" s="41">
        <f t="shared" si="5"/>
        <v>9.385323976946633</v>
      </c>
      <c r="Q63" s="41">
        <f t="shared" si="5"/>
        <v>7.468229279702911</v>
      </c>
      <c r="R63" s="41">
        <f t="shared" si="5"/>
        <v>0.22305818804408112</v>
      </c>
      <c r="S63" s="41">
        <f t="shared" si="5"/>
        <v>21.378620174105958</v>
      </c>
      <c r="T63" s="41">
        <f t="shared" si="5"/>
        <v>0</v>
      </c>
      <c r="U63" s="41">
        <f t="shared" si="5"/>
        <v>0.0626974366394174</v>
      </c>
      <c r="V63" s="41">
        <f t="shared" si="5"/>
        <v>0</v>
      </c>
      <c r="W63" s="41">
        <f t="shared" si="5"/>
        <v>0.1253948732788348</v>
      </c>
      <c r="X63" s="41">
        <f t="shared" si="5"/>
        <v>2.012346572138224</v>
      </c>
      <c r="Y63" s="41">
        <f t="shared" si="5"/>
        <v>0.18447515011213195</v>
      </c>
      <c r="Z63" s="41">
        <f t="shared" si="5"/>
        <v>6.610962405652415</v>
      </c>
      <c r="AA63" s="41">
        <f t="shared" si="5"/>
        <v>0.009645759482987291</v>
      </c>
      <c r="AB63" s="41">
        <f t="shared" si="5"/>
        <v>5.461911307241555</v>
      </c>
      <c r="AC63" s="41">
        <f t="shared" si="5"/>
        <v>0.16397791121078395</v>
      </c>
      <c r="AD63" s="41">
        <f t="shared" si="5"/>
        <v>0.16518363114615736</v>
      </c>
      <c r="AE63" s="41">
        <f t="shared" si="5"/>
        <v>0.1253948732788348</v>
      </c>
      <c r="AF63" s="41">
        <f t="shared" si="5"/>
        <v>0.21341242856109383</v>
      </c>
      <c r="AG63" s="41">
        <f t="shared" si="5"/>
        <v>0.40753333815621307</v>
      </c>
      <c r="AH63" s="41">
        <f t="shared" si="5"/>
        <v>0</v>
      </c>
      <c r="AI63" s="41">
        <f t="shared" si="5"/>
        <v>1.2406858134992405</v>
      </c>
      <c r="AJ63" s="25">
        <f t="shared" si="5"/>
        <v>100</v>
      </c>
    </row>
    <row r="64" spans="1:36" ht="12.75">
      <c r="A64" s="1" t="s">
        <v>20</v>
      </c>
      <c r="B64" s="41">
        <f t="shared" si="5"/>
        <v>14.07349060690796</v>
      </c>
      <c r="C64" s="41">
        <f t="shared" si="5"/>
        <v>3.006577133630026</v>
      </c>
      <c r="D64" s="41">
        <f t="shared" si="5"/>
        <v>1.6186837855933205</v>
      </c>
      <c r="E64" s="41">
        <f t="shared" si="5"/>
        <v>0.28907880745145914</v>
      </c>
      <c r="F64" s="41">
        <f t="shared" si="5"/>
        <v>0.0015753613485093142</v>
      </c>
      <c r="G64" s="41">
        <f t="shared" si="5"/>
        <v>1.220117364420464</v>
      </c>
      <c r="H64" s="41">
        <f t="shared" si="5"/>
        <v>13.851364656768148</v>
      </c>
      <c r="I64" s="41">
        <f t="shared" si="5"/>
        <v>0.5923358670395021</v>
      </c>
      <c r="J64" s="41">
        <f t="shared" si="5"/>
        <v>0.1598991768736954</v>
      </c>
      <c r="K64" s="41">
        <f t="shared" si="5"/>
        <v>0.1598991768736954</v>
      </c>
      <c r="L64" s="41">
        <f t="shared" si="5"/>
        <v>0.10003544563034145</v>
      </c>
      <c r="M64" s="41">
        <f t="shared" si="5"/>
        <v>2.924658343507542</v>
      </c>
      <c r="N64" s="41">
        <f t="shared" si="5"/>
        <v>0.9901146075381041</v>
      </c>
      <c r="O64" s="41">
        <f t="shared" si="5"/>
        <v>0.08034342877397503</v>
      </c>
      <c r="P64" s="41">
        <f t="shared" si="5"/>
        <v>16.298688511677366</v>
      </c>
      <c r="Q64" s="41">
        <f t="shared" si="5"/>
        <v>6.601551730928282</v>
      </c>
      <c r="R64" s="41">
        <f t="shared" si="5"/>
        <v>0.3993541018471112</v>
      </c>
      <c r="S64" s="41">
        <f t="shared" si="5"/>
        <v>9.066992241345359</v>
      </c>
      <c r="T64" s="41">
        <f t="shared" si="5"/>
        <v>0.6923713126698436</v>
      </c>
      <c r="U64" s="41">
        <f t="shared" si="5"/>
        <v>0</v>
      </c>
      <c r="V64" s="41">
        <f t="shared" si="5"/>
        <v>0.26623606789807414</v>
      </c>
      <c r="W64" s="41">
        <f t="shared" si="5"/>
        <v>0.23551652160214248</v>
      </c>
      <c r="X64" s="41">
        <f t="shared" si="5"/>
        <v>1.3028238352172028</v>
      </c>
      <c r="Y64" s="41">
        <f t="shared" si="5"/>
        <v>0.0882202355165216</v>
      </c>
      <c r="Z64" s="41">
        <f t="shared" si="5"/>
        <v>2.0668740892442203</v>
      </c>
      <c r="AA64" s="41">
        <f t="shared" si="5"/>
        <v>0</v>
      </c>
      <c r="AB64" s="41">
        <f t="shared" si="5"/>
        <v>4.934819424205427</v>
      </c>
      <c r="AC64" s="41">
        <f t="shared" si="5"/>
        <v>0.0031507226970186285</v>
      </c>
      <c r="AD64" s="41">
        <f t="shared" si="5"/>
        <v>0.4009294631956205</v>
      </c>
      <c r="AE64" s="41">
        <f t="shared" si="5"/>
        <v>0.24890709306447165</v>
      </c>
      <c r="AF64" s="41">
        <f t="shared" si="5"/>
        <v>0.8979559686503092</v>
      </c>
      <c r="AG64" s="41">
        <f t="shared" si="5"/>
        <v>0.2244889921625773</v>
      </c>
      <c r="AH64" s="41">
        <f t="shared" si="5"/>
        <v>0</v>
      </c>
      <c r="AI64" s="41">
        <f t="shared" si="5"/>
        <v>1.759678626284904</v>
      </c>
      <c r="AJ64" s="25">
        <f t="shared" si="5"/>
        <v>100</v>
      </c>
    </row>
    <row r="65" spans="1:36" ht="12.75">
      <c r="A65" s="1" t="s">
        <v>21</v>
      </c>
      <c r="B65" s="41">
        <f t="shared" si="5"/>
        <v>18.4143122239356</v>
      </c>
      <c r="C65" s="41">
        <f t="shared" si="5"/>
        <v>10.982462559786727</v>
      </c>
      <c r="D65" s="41">
        <f t="shared" si="5"/>
        <v>0.21235723060035022</v>
      </c>
      <c r="E65" s="41">
        <f t="shared" si="5"/>
        <v>0.17249941193382295</v>
      </c>
      <c r="F65" s="41">
        <f t="shared" si="5"/>
        <v>0.3567601474085884</v>
      </c>
      <c r="G65" s="41">
        <f t="shared" si="5"/>
        <v>1.4250803690441964</v>
      </c>
      <c r="H65" s="41">
        <f t="shared" si="5"/>
        <v>9.291445597344554</v>
      </c>
      <c r="I65" s="41">
        <f t="shared" si="5"/>
        <v>0.012414730404328167</v>
      </c>
      <c r="J65" s="41">
        <f t="shared" si="5"/>
        <v>0</v>
      </c>
      <c r="K65" s="41">
        <f t="shared" si="5"/>
        <v>0.627923995713651</v>
      </c>
      <c r="L65" s="41">
        <f t="shared" si="5"/>
        <v>0.22542536786806405</v>
      </c>
      <c r="M65" s="41">
        <f t="shared" si="5"/>
        <v>2.469224536734534</v>
      </c>
      <c r="N65" s="41">
        <f t="shared" si="5"/>
        <v>2.5384856642534173</v>
      </c>
      <c r="O65" s="41">
        <f t="shared" si="5"/>
        <v>0.3253966179660751</v>
      </c>
      <c r="P65" s="41">
        <f t="shared" si="5"/>
        <v>13.81759494001725</v>
      </c>
      <c r="Q65" s="41">
        <f t="shared" si="5"/>
        <v>4.099474660881838</v>
      </c>
      <c r="R65" s="41">
        <f t="shared" si="5"/>
        <v>0.8337471576801443</v>
      </c>
      <c r="S65" s="41">
        <f t="shared" si="5"/>
        <v>13.264812733592954</v>
      </c>
      <c r="T65" s="41">
        <f t="shared" si="5"/>
        <v>0.06795431379211207</v>
      </c>
      <c r="U65" s="41">
        <f t="shared" si="5"/>
        <v>0.004573848043699851</v>
      </c>
      <c r="V65" s="41">
        <f t="shared" si="5"/>
        <v>0.02156242649172787</v>
      </c>
      <c r="W65" s="41">
        <f t="shared" si="5"/>
        <v>1.521784584825279</v>
      </c>
      <c r="X65" s="41">
        <f t="shared" si="5"/>
        <v>2.311753482658582</v>
      </c>
      <c r="Y65" s="41">
        <f t="shared" si="5"/>
        <v>0.11957345599958182</v>
      </c>
      <c r="Z65" s="41">
        <f t="shared" si="5"/>
        <v>2.983455738219074</v>
      </c>
      <c r="AA65" s="41">
        <f t="shared" si="5"/>
        <v>0.041818039256684356</v>
      </c>
      <c r="AB65" s="41">
        <f t="shared" si="5"/>
        <v>0.5684639711455529</v>
      </c>
      <c r="AC65" s="41">
        <f t="shared" si="5"/>
        <v>0.14570973053500955</v>
      </c>
      <c r="AD65" s="41">
        <f t="shared" si="5"/>
        <v>0.03071012257912757</v>
      </c>
      <c r="AE65" s="41">
        <f t="shared" si="5"/>
        <v>0.12610752463343874</v>
      </c>
      <c r="AF65" s="41">
        <f t="shared" si="5"/>
        <v>0.15093698544209508</v>
      </c>
      <c r="AG65" s="41">
        <f t="shared" si="5"/>
        <v>2.3339693160136954</v>
      </c>
      <c r="AH65" s="41">
        <f t="shared" si="5"/>
        <v>0</v>
      </c>
      <c r="AI65" s="41">
        <f t="shared" si="5"/>
        <v>2.907660542066334</v>
      </c>
      <c r="AJ65" s="25">
        <f t="shared" si="5"/>
        <v>100</v>
      </c>
    </row>
    <row r="66" spans="1:36" ht="12.75">
      <c r="A66" s="1" t="s">
        <v>28</v>
      </c>
      <c r="B66" s="41">
        <f t="shared" si="5"/>
        <v>5.222058746940263</v>
      </c>
      <c r="C66" s="41">
        <f t="shared" si="5"/>
        <v>2.355346075725223</v>
      </c>
      <c r="D66" s="41">
        <f t="shared" si="5"/>
        <v>1.2694651320243737</v>
      </c>
      <c r="E66" s="41">
        <f t="shared" si="5"/>
        <v>0.014647674600281236</v>
      </c>
      <c r="F66" s="41">
        <f t="shared" si="5"/>
        <v>0</v>
      </c>
      <c r="G66" s="41">
        <f t="shared" si="5"/>
        <v>0.24445341388469352</v>
      </c>
      <c r="H66" s="41">
        <f t="shared" si="5"/>
        <v>1.5145695536690797</v>
      </c>
      <c r="I66" s="41">
        <f t="shared" si="5"/>
        <v>1.0679782303005052</v>
      </c>
      <c r="J66" s="41">
        <f t="shared" si="5"/>
        <v>0</v>
      </c>
      <c r="K66" s="41">
        <f t="shared" si="5"/>
        <v>0.07844643508150617</v>
      </c>
      <c r="L66" s="41">
        <f t="shared" si="5"/>
        <v>0</v>
      </c>
      <c r="M66" s="41">
        <f t="shared" si="5"/>
        <v>0.7294541950940054</v>
      </c>
      <c r="N66" s="41">
        <f t="shared" si="5"/>
        <v>0.14517473048278737</v>
      </c>
      <c r="O66" s="41">
        <f t="shared" si="5"/>
        <v>0</v>
      </c>
      <c r="P66" s="41">
        <f t="shared" si="5"/>
        <v>1.7105228894328421</v>
      </c>
      <c r="Q66" s="41">
        <f t="shared" si="5"/>
        <v>16.942476954325294</v>
      </c>
      <c r="R66" s="41">
        <f t="shared" si="5"/>
        <v>0.002929534920056247</v>
      </c>
      <c r="S66" s="41">
        <f t="shared" si="5"/>
        <v>22.193831050466123</v>
      </c>
      <c r="T66" s="41">
        <f t="shared" si="5"/>
        <v>0</v>
      </c>
      <c r="U66" s="41">
        <f t="shared" si="5"/>
        <v>0</v>
      </c>
      <c r="V66" s="41">
        <f t="shared" si="5"/>
        <v>0</v>
      </c>
      <c r="W66" s="41">
        <f t="shared" si="5"/>
        <v>0.005533565960106244</v>
      </c>
      <c r="X66" s="41">
        <f t="shared" si="5"/>
        <v>0.02018124056038748</v>
      </c>
      <c r="Y66" s="41">
        <f t="shared" si="5"/>
        <v>0.0003255038800062497</v>
      </c>
      <c r="Z66" s="41">
        <f t="shared" si="5"/>
        <v>1.087182959220874</v>
      </c>
      <c r="AA66" s="41">
        <f t="shared" si="5"/>
        <v>0</v>
      </c>
      <c r="AB66" s="41">
        <f t="shared" si="5"/>
        <v>0.4179469819280246</v>
      </c>
      <c r="AC66" s="41">
        <f t="shared" si="5"/>
        <v>0</v>
      </c>
      <c r="AD66" s="41">
        <f t="shared" si="5"/>
        <v>0</v>
      </c>
      <c r="AE66" s="41">
        <f t="shared" si="5"/>
        <v>0</v>
      </c>
      <c r="AF66" s="41">
        <f t="shared" si="5"/>
        <v>0.8941591583771679</v>
      </c>
      <c r="AG66" s="41">
        <f t="shared" si="5"/>
        <v>0.001953023280037498</v>
      </c>
      <c r="AH66" s="41">
        <f t="shared" si="5"/>
        <v>0</v>
      </c>
      <c r="AI66" s="41">
        <f t="shared" si="5"/>
        <v>0.20181240560387478</v>
      </c>
      <c r="AJ66" s="25">
        <f t="shared" si="5"/>
        <v>100</v>
      </c>
    </row>
    <row r="67" spans="1:36" ht="12.75">
      <c r="A67" s="1" t="s">
        <v>22</v>
      </c>
      <c r="B67" s="41">
        <f t="shared" si="5"/>
        <v>5.631099024156136</v>
      </c>
      <c r="C67" s="41">
        <f t="shared" si="5"/>
        <v>0</v>
      </c>
      <c r="D67" s="41">
        <f t="shared" si="5"/>
        <v>0.039104854334417606</v>
      </c>
      <c r="E67" s="41">
        <f t="shared" si="5"/>
        <v>0</v>
      </c>
      <c r="F67" s="41">
        <f t="shared" si="5"/>
        <v>0</v>
      </c>
      <c r="G67" s="41">
        <f t="shared" si="5"/>
        <v>0</v>
      </c>
      <c r="H67" s="41">
        <f t="shared" si="5"/>
        <v>21.136173767752712</v>
      </c>
      <c r="I67" s="41">
        <f t="shared" si="5"/>
        <v>0.14042197692813596</v>
      </c>
      <c r="J67" s="41">
        <f t="shared" si="5"/>
        <v>0</v>
      </c>
      <c r="K67" s="41">
        <f t="shared" si="5"/>
        <v>0.058657281501626406</v>
      </c>
      <c r="L67" s="41">
        <f t="shared" si="5"/>
        <v>0</v>
      </c>
      <c r="M67" s="41">
        <f t="shared" si="5"/>
        <v>3.434117207913401</v>
      </c>
      <c r="N67" s="41">
        <f t="shared" si="5"/>
        <v>0.03732736095558044</v>
      </c>
      <c r="O67" s="41">
        <f t="shared" si="5"/>
        <v>0</v>
      </c>
      <c r="P67" s="41">
        <f t="shared" si="5"/>
        <v>2.772889670985976</v>
      </c>
      <c r="Q67" s="41">
        <f t="shared" si="5"/>
        <v>0</v>
      </c>
      <c r="R67" s="41">
        <f t="shared" si="5"/>
        <v>0</v>
      </c>
      <c r="S67" s="41">
        <f t="shared" si="5"/>
        <v>1.507314385253915</v>
      </c>
      <c r="T67" s="41">
        <f t="shared" si="5"/>
        <v>0</v>
      </c>
      <c r="U67" s="41">
        <f t="shared" si="5"/>
        <v>0</v>
      </c>
      <c r="V67" s="41">
        <f t="shared" si="5"/>
        <v>0</v>
      </c>
      <c r="W67" s="41">
        <f t="shared" si="5"/>
        <v>0.06043477488046357</v>
      </c>
      <c r="X67" s="41">
        <f t="shared" si="5"/>
        <v>0.11731456300325281</v>
      </c>
      <c r="Y67" s="41">
        <f t="shared" si="5"/>
        <v>0</v>
      </c>
      <c r="Z67" s="41">
        <f t="shared" si="5"/>
        <v>4.7387973479798795</v>
      </c>
      <c r="AA67" s="41">
        <f t="shared" si="5"/>
        <v>0</v>
      </c>
      <c r="AB67" s="41">
        <f t="shared" si="5"/>
        <v>59.89263939991824</v>
      </c>
      <c r="AC67" s="41">
        <f t="shared" si="5"/>
        <v>0</v>
      </c>
      <c r="AD67" s="41">
        <f t="shared" si="5"/>
        <v>0</v>
      </c>
      <c r="AE67" s="41">
        <f t="shared" si="5"/>
        <v>0.07643221528999805</v>
      </c>
      <c r="AF67" s="41">
        <f t="shared" si="5"/>
        <v>0.1919692849144137</v>
      </c>
      <c r="AG67" s="41">
        <f t="shared" si="5"/>
        <v>0</v>
      </c>
      <c r="AH67" s="41">
        <f t="shared" si="5"/>
        <v>0</v>
      </c>
      <c r="AI67" s="41">
        <f t="shared" si="5"/>
        <v>0.015997440409534474</v>
      </c>
      <c r="AJ67" s="25">
        <f t="shared" si="5"/>
        <v>100</v>
      </c>
    </row>
    <row r="68" spans="1:36" ht="12.75">
      <c r="A68" s="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25"/>
    </row>
    <row r="69" spans="1:36" ht="12.75">
      <c r="A69" s="7" t="s">
        <v>23</v>
      </c>
      <c r="B69" s="41">
        <f aca="true" t="shared" si="6" ref="B69:AJ71">+B31/$AJ31*100</f>
        <v>29.701376482835734</v>
      </c>
      <c r="C69" s="41">
        <f t="shared" si="6"/>
        <v>1.9927512948706414</v>
      </c>
      <c r="D69" s="41">
        <f t="shared" si="6"/>
        <v>1.061922449136967</v>
      </c>
      <c r="E69" s="41">
        <f t="shared" si="6"/>
        <v>0.06875988021643298</v>
      </c>
      <c r="F69" s="41">
        <f t="shared" si="6"/>
        <v>0.12306090711632629</v>
      </c>
      <c r="G69" s="41">
        <f t="shared" si="6"/>
        <v>1.9821481357718458</v>
      </c>
      <c r="H69" s="41">
        <f t="shared" si="6"/>
        <v>6.609945120618968</v>
      </c>
      <c r="I69" s="41">
        <f t="shared" si="6"/>
        <v>1.9692958217126995</v>
      </c>
      <c r="J69" s="41">
        <f t="shared" si="6"/>
        <v>0</v>
      </c>
      <c r="K69" s="41">
        <f t="shared" si="6"/>
        <v>0.9456090069016926</v>
      </c>
      <c r="L69" s="41">
        <f t="shared" si="6"/>
        <v>0</v>
      </c>
      <c r="M69" s="41">
        <f t="shared" si="6"/>
        <v>0.8328299510326833</v>
      </c>
      <c r="N69" s="41">
        <f t="shared" si="6"/>
        <v>1.0143688871181258</v>
      </c>
      <c r="O69" s="41">
        <f t="shared" si="6"/>
        <v>0.014780161168018302</v>
      </c>
      <c r="P69" s="41">
        <f t="shared" si="6"/>
        <v>5.716387985656818</v>
      </c>
      <c r="Q69" s="41">
        <f t="shared" si="6"/>
        <v>7.34477617695066</v>
      </c>
      <c r="R69" s="41">
        <f t="shared" si="6"/>
        <v>0</v>
      </c>
      <c r="S69" s="41">
        <f t="shared" si="6"/>
        <v>22.896076188517743</v>
      </c>
      <c r="T69" s="41">
        <f t="shared" si="6"/>
        <v>0.1253100620766769</v>
      </c>
      <c r="U69" s="41">
        <f t="shared" si="6"/>
        <v>0</v>
      </c>
      <c r="V69" s="41">
        <f t="shared" si="6"/>
        <v>0.003534386366265246</v>
      </c>
      <c r="W69" s="41">
        <f t="shared" si="6"/>
        <v>0.5070237896333235</v>
      </c>
      <c r="X69" s="41">
        <f t="shared" si="6"/>
        <v>3.8987494698420453</v>
      </c>
      <c r="Y69" s="41">
        <f t="shared" si="6"/>
        <v>0.03823563432596039</v>
      </c>
      <c r="Z69" s="41">
        <f t="shared" si="6"/>
        <v>4.133304201421466</v>
      </c>
      <c r="AA69" s="41">
        <f t="shared" si="6"/>
        <v>0.003534386366265246</v>
      </c>
      <c r="AB69" s="41">
        <f t="shared" si="6"/>
        <v>1.793540426953873</v>
      </c>
      <c r="AC69" s="41">
        <f t="shared" si="6"/>
        <v>0.41416582055599116</v>
      </c>
      <c r="AD69" s="41">
        <f t="shared" si="6"/>
        <v>0.8556428084876682</v>
      </c>
      <c r="AE69" s="41">
        <f t="shared" si="6"/>
        <v>1.1181513231457325</v>
      </c>
      <c r="AF69" s="41">
        <f t="shared" si="6"/>
        <v>0.4642898453866619</v>
      </c>
      <c r="AG69" s="41">
        <f t="shared" si="6"/>
        <v>1.6640533628079737</v>
      </c>
      <c r="AH69" s="41">
        <f t="shared" si="6"/>
        <v>0</v>
      </c>
      <c r="AI69" s="41">
        <f t="shared" si="6"/>
        <v>1.5962574061459764</v>
      </c>
      <c r="AJ69" s="25">
        <f t="shared" si="6"/>
        <v>100</v>
      </c>
    </row>
    <row r="70" spans="1:36" ht="12.75">
      <c r="A70" s="8" t="s">
        <v>24</v>
      </c>
      <c r="B70" s="41">
        <f t="shared" si="6"/>
        <v>15.481454001423106</v>
      </c>
      <c r="C70" s="41">
        <f t="shared" si="6"/>
        <v>1.9430878981201611</v>
      </c>
      <c r="D70" s="41">
        <f t="shared" si="6"/>
        <v>2.106988426615743</v>
      </c>
      <c r="E70" s="41">
        <f t="shared" si="6"/>
        <v>0.27337026923474567</v>
      </c>
      <c r="F70" s="41">
        <f t="shared" si="6"/>
        <v>0.2946560521562498</v>
      </c>
      <c r="G70" s="41">
        <f t="shared" si="6"/>
        <v>0.4515626805490515</v>
      </c>
      <c r="H70" s="41">
        <f t="shared" si="6"/>
        <v>3.939086170930919</v>
      </c>
      <c r="I70" s="41">
        <f t="shared" si="6"/>
        <v>0.009122478394930335</v>
      </c>
      <c r="J70" s="41">
        <f t="shared" si="6"/>
        <v>0</v>
      </c>
      <c r="K70" s="41">
        <f t="shared" si="6"/>
        <v>5.149943136551338</v>
      </c>
      <c r="L70" s="41">
        <f t="shared" si="6"/>
        <v>0</v>
      </c>
      <c r="M70" s="41">
        <f t="shared" si="6"/>
        <v>1.407902498950915</v>
      </c>
      <c r="N70" s="41">
        <f t="shared" si="6"/>
        <v>0.2946560521562498</v>
      </c>
      <c r="O70" s="41">
        <f t="shared" si="6"/>
        <v>1.5848785798125635</v>
      </c>
      <c r="P70" s="41">
        <f t="shared" si="6"/>
        <v>4.993644673384865</v>
      </c>
      <c r="Q70" s="41">
        <f t="shared" si="6"/>
        <v>3.3394352577708313</v>
      </c>
      <c r="R70" s="41">
        <f t="shared" si="6"/>
        <v>0.05625528343540373</v>
      </c>
      <c r="S70" s="41">
        <f t="shared" si="6"/>
        <v>34.91841463488801</v>
      </c>
      <c r="T70" s="41">
        <f t="shared" si="6"/>
        <v>0.00608165226328689</v>
      </c>
      <c r="U70" s="41">
        <f t="shared" si="6"/>
        <v>0.015812295884545913</v>
      </c>
      <c r="V70" s="41">
        <f t="shared" si="6"/>
        <v>0.0003040826131643445</v>
      </c>
      <c r="W70" s="41">
        <f t="shared" si="6"/>
        <v>0.12132896265257345</v>
      </c>
      <c r="X70" s="41">
        <f t="shared" si="6"/>
        <v>1.0658095591410275</v>
      </c>
      <c r="Y70" s="41">
        <f t="shared" si="6"/>
        <v>0.0465246398141447</v>
      </c>
      <c r="Z70" s="41">
        <f t="shared" si="6"/>
        <v>6.151591264314689</v>
      </c>
      <c r="AA70" s="41">
        <f t="shared" si="6"/>
        <v>0.002432660905314756</v>
      </c>
      <c r="AB70" s="41">
        <f t="shared" si="6"/>
        <v>1.7396566299132148</v>
      </c>
      <c r="AC70" s="41">
        <f t="shared" si="6"/>
        <v>0.04135523539035085</v>
      </c>
      <c r="AD70" s="41">
        <f t="shared" si="6"/>
        <v>2.205207110667826</v>
      </c>
      <c r="AE70" s="41">
        <f t="shared" si="6"/>
        <v>0.11980854958675174</v>
      </c>
      <c r="AF70" s="41">
        <f t="shared" si="6"/>
        <v>0.308947934974974</v>
      </c>
      <c r="AG70" s="41">
        <f t="shared" si="6"/>
        <v>0.11737588868143697</v>
      </c>
      <c r="AH70" s="41">
        <f t="shared" si="6"/>
        <v>0</v>
      </c>
      <c r="AI70" s="41">
        <f t="shared" si="6"/>
        <v>3.1138059588028875</v>
      </c>
      <c r="AJ70" s="25">
        <f t="shared" si="6"/>
        <v>100</v>
      </c>
    </row>
    <row r="71" spans="1:36" ht="12.75">
      <c r="A71" s="9" t="s">
        <v>25</v>
      </c>
      <c r="B71" s="41">
        <f t="shared" si="6"/>
        <v>19.025622306972608</v>
      </c>
      <c r="C71" s="41">
        <f t="shared" si="6"/>
        <v>1.2892966976718818</v>
      </c>
      <c r="D71" s="41">
        <f t="shared" si="6"/>
        <v>0.8072264387636512</v>
      </c>
      <c r="E71" s="41">
        <f t="shared" si="6"/>
        <v>0.49339828065803215</v>
      </c>
      <c r="F71" s="41">
        <f t="shared" si="6"/>
        <v>0</v>
      </c>
      <c r="G71" s="41">
        <f t="shared" si="6"/>
        <v>1.216293890839826</v>
      </c>
      <c r="H71" s="41">
        <f t="shared" si="6"/>
        <v>10.066835328323831</v>
      </c>
      <c r="I71" s="41">
        <f t="shared" si="6"/>
        <v>0.04405341791589573</v>
      </c>
      <c r="J71" s="41">
        <f t="shared" si="6"/>
        <v>0</v>
      </c>
      <c r="K71" s="41">
        <f t="shared" si="6"/>
        <v>0.21984753321837489</v>
      </c>
      <c r="L71" s="41">
        <f t="shared" si="6"/>
        <v>0.031047170721678896</v>
      </c>
      <c r="M71" s="41">
        <f t="shared" si="6"/>
        <v>2.80305604853428</v>
      </c>
      <c r="N71" s="41">
        <f t="shared" si="6"/>
        <v>0.18376568616345076</v>
      </c>
      <c r="O71" s="41">
        <f t="shared" si="6"/>
        <v>0.06545079233218795</v>
      </c>
      <c r="P71" s="41">
        <f t="shared" si="6"/>
        <v>10.96300771564148</v>
      </c>
      <c r="Q71" s="41">
        <f t="shared" si="6"/>
        <v>22.78191040793465</v>
      </c>
      <c r="R71" s="41">
        <f t="shared" si="6"/>
        <v>0.012167134472009298</v>
      </c>
      <c r="S71" s="41">
        <f t="shared" si="6"/>
        <v>14.500287396107355</v>
      </c>
      <c r="T71" s="41">
        <f t="shared" si="6"/>
        <v>0.09943485758159322</v>
      </c>
      <c r="U71" s="41">
        <f t="shared" si="6"/>
        <v>0.00377600724993392</v>
      </c>
      <c r="V71" s="41">
        <f t="shared" si="6"/>
        <v>0.05076631969355603</v>
      </c>
      <c r="W71" s="41">
        <f t="shared" si="6"/>
        <v>0.03062761436057513</v>
      </c>
      <c r="X71" s="41">
        <f t="shared" si="6"/>
        <v>0.4887831606858907</v>
      </c>
      <c r="Y71" s="41">
        <f t="shared" si="6"/>
        <v>0</v>
      </c>
      <c r="Z71" s="41">
        <f t="shared" si="6"/>
        <v>1.112663469647195</v>
      </c>
      <c r="AA71" s="41">
        <f t="shared" si="6"/>
        <v>0.0004195563611037689</v>
      </c>
      <c r="AB71" s="41">
        <f t="shared" si="6"/>
        <v>2.3092382115151437</v>
      </c>
      <c r="AC71" s="41">
        <f t="shared" si="6"/>
        <v>0.010069352666490453</v>
      </c>
      <c r="AD71" s="41">
        <f t="shared" si="6"/>
        <v>0.044472974276999505</v>
      </c>
      <c r="AE71" s="41">
        <f t="shared" si="6"/>
        <v>0.04321430519368819</v>
      </c>
      <c r="AF71" s="41">
        <f t="shared" si="6"/>
        <v>1.5821470377223126</v>
      </c>
      <c r="AG71" s="41">
        <f t="shared" si="6"/>
        <v>0.2479578094123274</v>
      </c>
      <c r="AH71" s="41">
        <f t="shared" si="6"/>
        <v>0</v>
      </c>
      <c r="AI71" s="41">
        <f t="shared" si="6"/>
        <v>2.3520329603477284</v>
      </c>
      <c r="AJ71" s="25">
        <f t="shared" si="6"/>
        <v>100</v>
      </c>
    </row>
    <row r="72" spans="1:36" ht="12.75">
      <c r="A72" s="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25"/>
    </row>
    <row r="73" spans="1:36" ht="12.75">
      <c r="A73" s="17" t="s">
        <v>26</v>
      </c>
      <c r="B73" s="81">
        <f aca="true" t="shared" si="7" ref="B73:AJ73">+B35/$AJ35*100</f>
        <v>16.868104422892504</v>
      </c>
      <c r="C73" s="81">
        <f t="shared" si="7"/>
        <v>2.787209663674095</v>
      </c>
      <c r="D73" s="81">
        <f t="shared" si="7"/>
        <v>1.133129083487601</v>
      </c>
      <c r="E73" s="81">
        <f t="shared" si="7"/>
        <v>0.15313972176519147</v>
      </c>
      <c r="F73" s="81">
        <f t="shared" si="7"/>
        <v>0.0907494647497431</v>
      </c>
      <c r="G73" s="81">
        <f t="shared" si="7"/>
        <v>0.928895125266672</v>
      </c>
      <c r="H73" s="81">
        <f t="shared" si="7"/>
        <v>8.772861334436561</v>
      </c>
      <c r="I73" s="81">
        <f t="shared" si="7"/>
        <v>0.7490643844574384</v>
      </c>
      <c r="J73" s="81">
        <f t="shared" si="7"/>
        <v>0.011248358025703451</v>
      </c>
      <c r="K73" s="81">
        <f t="shared" si="7"/>
        <v>1.5854465312161</v>
      </c>
      <c r="L73" s="81">
        <f t="shared" si="7"/>
        <v>0.02664335651003487</v>
      </c>
      <c r="M73" s="81">
        <f t="shared" si="7"/>
        <v>1.8376289986482905</v>
      </c>
      <c r="N73" s="81">
        <f t="shared" si="7"/>
        <v>0.7277115692222046</v>
      </c>
      <c r="O73" s="81">
        <f t="shared" si="7"/>
        <v>0.5043649348643809</v>
      </c>
      <c r="P73" s="81">
        <f t="shared" si="7"/>
        <v>7.443362610839223</v>
      </c>
      <c r="Q73" s="81">
        <f t="shared" si="7"/>
        <v>8.74102276171974</v>
      </c>
      <c r="R73" s="81">
        <f t="shared" si="7"/>
        <v>0.14165305106945195</v>
      </c>
      <c r="S73" s="81">
        <f t="shared" si="7"/>
        <v>21.978385994078405</v>
      </c>
      <c r="T73" s="81">
        <f t="shared" si="7"/>
        <v>0.08536359840692746</v>
      </c>
      <c r="U73" s="81">
        <f t="shared" si="7"/>
        <v>0.003241052312490825</v>
      </c>
      <c r="V73" s="81">
        <f t="shared" si="7"/>
        <v>0.08555424854295633</v>
      </c>
      <c r="W73" s="81">
        <f t="shared" si="7"/>
        <v>0.29569836098078056</v>
      </c>
      <c r="X73" s="81">
        <f t="shared" si="7"/>
        <v>1.2414660232860075</v>
      </c>
      <c r="Y73" s="81">
        <f t="shared" si="7"/>
        <v>0.027262969452128704</v>
      </c>
      <c r="Z73" s="81">
        <f t="shared" si="7"/>
        <v>4.260029627031138</v>
      </c>
      <c r="AA73" s="81">
        <f t="shared" si="7"/>
        <v>0.006148466886931124</v>
      </c>
      <c r="AB73" s="81">
        <f t="shared" si="7"/>
        <v>3.20516242438339</v>
      </c>
      <c r="AC73" s="81">
        <f t="shared" si="7"/>
        <v>0.08126462048230672</v>
      </c>
      <c r="AD73" s="81">
        <f t="shared" si="7"/>
        <v>0.5184253823965104</v>
      </c>
      <c r="AE73" s="81">
        <f t="shared" si="7"/>
        <v>0.2399808587263427</v>
      </c>
      <c r="AF73" s="81">
        <f t="shared" si="7"/>
        <v>0.603836643337445</v>
      </c>
      <c r="AG73" s="81">
        <f t="shared" si="7"/>
        <v>0.5755727606711647</v>
      </c>
      <c r="AH73" s="81">
        <f t="shared" si="7"/>
        <v>0</v>
      </c>
      <c r="AI73" s="81">
        <f t="shared" si="7"/>
        <v>2.3685896274886993</v>
      </c>
      <c r="AJ73" s="19">
        <f t="shared" si="7"/>
        <v>100</v>
      </c>
    </row>
    <row r="74" ht="12.75">
      <c r="A74" t="s">
        <v>59</v>
      </c>
    </row>
  </sheetData>
  <sheetProtection/>
  <printOptions/>
  <pageMargins left="0.17" right="0.23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zoomScalePageLayoutView="0" workbookViewId="0" topLeftCell="AB40">
      <selection activeCell="A1" sqref="A1:AJ74"/>
    </sheetView>
  </sheetViews>
  <sheetFormatPr defaultColWidth="9.140625" defaultRowHeight="12.75"/>
  <cols>
    <col min="1" max="1" width="35.140625" style="0" customWidth="1"/>
    <col min="17" max="17" width="9.8515625" style="0" customWidth="1"/>
    <col min="21" max="21" width="11.28125" style="0" customWidth="1"/>
    <col min="24" max="24" width="9.8515625" style="0" customWidth="1"/>
    <col min="26" max="26" width="10.8515625" style="0" customWidth="1"/>
  </cols>
  <sheetData>
    <row r="1" spans="1:2" ht="12.75">
      <c r="A1" s="11" t="s">
        <v>143</v>
      </c>
      <c r="B1" s="46" t="s">
        <v>206</v>
      </c>
    </row>
    <row r="2" ht="12.75">
      <c r="A2" s="16"/>
    </row>
    <row r="3" spans="1:36" ht="12.75">
      <c r="A3" s="92"/>
      <c r="B3" s="93" t="s">
        <v>30</v>
      </c>
      <c r="C3" s="93" t="s">
        <v>154</v>
      </c>
      <c r="D3" s="93" t="s">
        <v>31</v>
      </c>
      <c r="E3" s="93" t="s">
        <v>119</v>
      </c>
      <c r="F3" s="93" t="s">
        <v>32</v>
      </c>
      <c r="G3" s="93" t="s">
        <v>33</v>
      </c>
      <c r="H3" s="93" t="s">
        <v>46</v>
      </c>
      <c r="I3" s="93" t="s">
        <v>34</v>
      </c>
      <c r="J3" s="93" t="s">
        <v>35</v>
      </c>
      <c r="K3" s="93" t="s">
        <v>51</v>
      </c>
      <c r="L3" s="93" t="s">
        <v>36</v>
      </c>
      <c r="M3" s="93" t="s">
        <v>37</v>
      </c>
      <c r="N3" s="93" t="s">
        <v>53</v>
      </c>
      <c r="O3" s="93" t="s">
        <v>38</v>
      </c>
      <c r="P3" s="93" t="s">
        <v>54</v>
      </c>
      <c r="Q3" s="93" t="s">
        <v>44</v>
      </c>
      <c r="R3" s="93" t="s">
        <v>39</v>
      </c>
      <c r="S3" s="93" t="s">
        <v>40</v>
      </c>
      <c r="T3" s="93" t="s">
        <v>42</v>
      </c>
      <c r="U3" s="93" t="s">
        <v>43</v>
      </c>
      <c r="V3" s="93" t="s">
        <v>41</v>
      </c>
      <c r="W3" s="93" t="s">
        <v>120</v>
      </c>
      <c r="X3" s="93" t="s">
        <v>55</v>
      </c>
      <c r="Y3" s="93" t="s">
        <v>45</v>
      </c>
      <c r="Z3" s="93" t="s">
        <v>47</v>
      </c>
      <c r="AA3" s="93" t="s">
        <v>155</v>
      </c>
      <c r="AB3" s="93" t="s">
        <v>48</v>
      </c>
      <c r="AC3" s="93" t="s">
        <v>49</v>
      </c>
      <c r="AD3" s="93" t="s">
        <v>121</v>
      </c>
      <c r="AE3" s="93" t="s">
        <v>52</v>
      </c>
      <c r="AF3" s="93" t="s">
        <v>50</v>
      </c>
      <c r="AG3" s="93" t="s">
        <v>122</v>
      </c>
      <c r="AH3" s="93" t="s">
        <v>120</v>
      </c>
      <c r="AI3" s="93" t="s">
        <v>156</v>
      </c>
      <c r="AJ3" s="94" t="s">
        <v>157</v>
      </c>
    </row>
    <row r="4" spans="1:36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91" t="s">
        <v>219</v>
      </c>
    </row>
    <row r="5" spans="1:36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J5" s="14"/>
    </row>
    <row r="6" spans="1:36" ht="12.75">
      <c r="A6" s="2" t="s">
        <v>0</v>
      </c>
      <c r="B6" s="25">
        <v>3394</v>
      </c>
      <c r="C6" s="25">
        <v>0</v>
      </c>
      <c r="D6" s="25">
        <v>0</v>
      </c>
      <c r="E6" s="25">
        <v>0</v>
      </c>
      <c r="F6" s="25">
        <v>0</v>
      </c>
      <c r="G6" s="25">
        <v>4325</v>
      </c>
      <c r="H6" s="25">
        <v>219</v>
      </c>
      <c r="I6" s="25">
        <v>59</v>
      </c>
      <c r="J6" s="25">
        <v>0</v>
      </c>
      <c r="K6" s="25">
        <v>0</v>
      </c>
      <c r="L6" s="25">
        <v>0</v>
      </c>
      <c r="M6" s="25">
        <v>8</v>
      </c>
      <c r="N6" s="25">
        <v>815</v>
      </c>
      <c r="O6" s="25">
        <v>0</v>
      </c>
      <c r="P6" s="25">
        <v>105</v>
      </c>
      <c r="Q6" s="25">
        <v>3949</v>
      </c>
      <c r="R6" s="25">
        <v>0</v>
      </c>
      <c r="S6" s="25">
        <v>405</v>
      </c>
      <c r="T6" s="25">
        <v>0</v>
      </c>
      <c r="U6" s="25">
        <v>0</v>
      </c>
      <c r="V6" s="25">
        <v>0</v>
      </c>
      <c r="W6" s="25">
        <v>0</v>
      </c>
      <c r="X6" s="25">
        <v>37</v>
      </c>
      <c r="Y6" s="25">
        <v>0</v>
      </c>
      <c r="Z6" s="25">
        <v>205</v>
      </c>
      <c r="AA6" s="25">
        <v>0</v>
      </c>
      <c r="AB6" s="25">
        <v>329</v>
      </c>
      <c r="AC6" s="25">
        <v>0</v>
      </c>
      <c r="AD6" s="25">
        <v>1296</v>
      </c>
      <c r="AE6" s="25">
        <v>0</v>
      </c>
      <c r="AF6" s="25">
        <v>675</v>
      </c>
      <c r="AG6" s="25">
        <v>0</v>
      </c>
      <c r="AH6" s="25">
        <v>0</v>
      </c>
      <c r="AI6" s="25">
        <v>0</v>
      </c>
      <c r="AJ6" s="25">
        <v>15875</v>
      </c>
    </row>
    <row r="7" spans="1:36" ht="12.75">
      <c r="A7" s="2" t="s">
        <v>1</v>
      </c>
      <c r="B7" s="25">
        <v>43992</v>
      </c>
      <c r="C7" s="25">
        <v>0</v>
      </c>
      <c r="D7" s="25">
        <v>3110</v>
      </c>
      <c r="E7" s="25">
        <v>73</v>
      </c>
      <c r="F7" s="25">
        <v>383</v>
      </c>
      <c r="G7" s="25">
        <v>1375</v>
      </c>
      <c r="H7" s="25">
        <v>10500</v>
      </c>
      <c r="I7" s="25">
        <v>1002</v>
      </c>
      <c r="J7" s="25">
        <v>0</v>
      </c>
      <c r="K7" s="25">
        <v>1302</v>
      </c>
      <c r="L7" s="25">
        <v>0</v>
      </c>
      <c r="M7" s="25">
        <v>1754</v>
      </c>
      <c r="N7" s="25">
        <v>0</v>
      </c>
      <c r="O7" s="25">
        <v>0</v>
      </c>
      <c r="P7" s="25">
        <v>378</v>
      </c>
      <c r="Q7" s="25">
        <v>13711</v>
      </c>
      <c r="R7" s="25">
        <v>0</v>
      </c>
      <c r="S7" s="25">
        <v>29016</v>
      </c>
      <c r="T7" s="25">
        <v>183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10028</v>
      </c>
      <c r="AA7" s="25">
        <v>0</v>
      </c>
      <c r="AB7" s="25">
        <v>4501</v>
      </c>
      <c r="AC7" s="25">
        <v>1185</v>
      </c>
      <c r="AD7" s="25">
        <v>0</v>
      </c>
      <c r="AE7" s="25">
        <v>50</v>
      </c>
      <c r="AF7" s="25">
        <v>178</v>
      </c>
      <c r="AG7" s="25">
        <v>0</v>
      </c>
      <c r="AH7" s="25">
        <v>0</v>
      </c>
      <c r="AI7" s="25">
        <v>0</v>
      </c>
      <c r="AJ7" s="25">
        <v>122720</v>
      </c>
    </row>
    <row r="8" spans="1:36" ht="12.75">
      <c r="A8" s="1" t="s">
        <v>2</v>
      </c>
      <c r="B8" s="25">
        <v>903</v>
      </c>
      <c r="C8" s="25">
        <v>2</v>
      </c>
      <c r="D8" s="25">
        <v>69</v>
      </c>
      <c r="E8" s="25">
        <v>0</v>
      </c>
      <c r="F8" s="25">
        <v>0</v>
      </c>
      <c r="G8" s="25">
        <v>25</v>
      </c>
      <c r="H8" s="25">
        <v>688</v>
      </c>
      <c r="I8" s="25">
        <v>1120</v>
      </c>
      <c r="J8" s="25">
        <v>0</v>
      </c>
      <c r="K8" s="25">
        <v>7611</v>
      </c>
      <c r="L8" s="25">
        <v>0</v>
      </c>
      <c r="M8" s="25">
        <v>206</v>
      </c>
      <c r="N8" s="25">
        <v>532</v>
      </c>
      <c r="O8" s="25">
        <v>1956</v>
      </c>
      <c r="P8" s="25">
        <v>2124</v>
      </c>
      <c r="Q8" s="25">
        <v>34</v>
      </c>
      <c r="R8" s="25">
        <v>598</v>
      </c>
      <c r="S8" s="25">
        <v>11111</v>
      </c>
      <c r="T8" s="25">
        <v>64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717</v>
      </c>
      <c r="AA8" s="25">
        <v>0</v>
      </c>
      <c r="AB8" s="25">
        <v>19</v>
      </c>
      <c r="AC8" s="25">
        <v>0</v>
      </c>
      <c r="AD8" s="25">
        <v>75</v>
      </c>
      <c r="AE8" s="25">
        <v>9</v>
      </c>
      <c r="AF8" s="25">
        <v>19</v>
      </c>
      <c r="AG8" s="25">
        <v>0</v>
      </c>
      <c r="AH8" s="25">
        <v>0</v>
      </c>
      <c r="AI8" s="25">
        <v>0</v>
      </c>
      <c r="AJ8" s="25">
        <v>32683</v>
      </c>
    </row>
    <row r="9" spans="1:36" ht="12.75">
      <c r="A9" s="1" t="s">
        <v>3</v>
      </c>
      <c r="B9" s="25">
        <v>24016</v>
      </c>
      <c r="C9" s="25">
        <v>0</v>
      </c>
      <c r="D9" s="25">
        <v>100</v>
      </c>
      <c r="E9" s="25">
        <v>106</v>
      </c>
      <c r="F9" s="25">
        <v>0</v>
      </c>
      <c r="G9" s="25">
        <v>1125</v>
      </c>
      <c r="H9" s="25">
        <v>29189</v>
      </c>
      <c r="I9" s="25">
        <v>2538</v>
      </c>
      <c r="J9" s="25">
        <v>0</v>
      </c>
      <c r="K9" s="25">
        <v>43</v>
      </c>
      <c r="L9" s="25">
        <v>0</v>
      </c>
      <c r="M9" s="25">
        <v>1552</v>
      </c>
      <c r="N9" s="25">
        <v>4</v>
      </c>
      <c r="O9" s="25">
        <v>311</v>
      </c>
      <c r="P9" s="25">
        <v>2355</v>
      </c>
      <c r="Q9" s="25">
        <v>9124</v>
      </c>
      <c r="R9" s="25">
        <v>0</v>
      </c>
      <c r="S9" s="25">
        <v>11828</v>
      </c>
      <c r="T9" s="25">
        <v>68</v>
      </c>
      <c r="U9" s="25">
        <v>0</v>
      </c>
      <c r="V9" s="25">
        <v>0</v>
      </c>
      <c r="W9" s="25">
        <v>0</v>
      </c>
      <c r="X9" s="25">
        <v>42</v>
      </c>
      <c r="Y9" s="25">
        <v>0</v>
      </c>
      <c r="Z9" s="25">
        <v>2981</v>
      </c>
      <c r="AA9" s="25">
        <v>0</v>
      </c>
      <c r="AB9" s="25">
        <v>148</v>
      </c>
      <c r="AC9" s="25">
        <v>3</v>
      </c>
      <c r="AD9" s="25">
        <v>0</v>
      </c>
      <c r="AE9" s="25">
        <v>249</v>
      </c>
      <c r="AF9" s="25">
        <v>581</v>
      </c>
      <c r="AG9" s="25">
        <v>0</v>
      </c>
      <c r="AH9" s="25">
        <v>0</v>
      </c>
      <c r="AI9" s="25">
        <v>33</v>
      </c>
      <c r="AJ9" s="25">
        <v>86454</v>
      </c>
    </row>
    <row r="10" spans="1:36" ht="12.75">
      <c r="A10" s="2" t="s">
        <v>4</v>
      </c>
      <c r="B10" s="25">
        <v>543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1887</v>
      </c>
      <c r="I10" s="25">
        <v>418</v>
      </c>
      <c r="J10" s="25">
        <v>0</v>
      </c>
      <c r="K10" s="25">
        <v>0</v>
      </c>
      <c r="L10" s="25">
        <v>0</v>
      </c>
      <c r="M10" s="25">
        <v>1</v>
      </c>
      <c r="N10" s="25">
        <v>19</v>
      </c>
      <c r="O10" s="25">
        <v>0</v>
      </c>
      <c r="P10" s="25">
        <v>25</v>
      </c>
      <c r="Q10" s="25">
        <v>27</v>
      </c>
      <c r="R10" s="25">
        <v>0</v>
      </c>
      <c r="S10" s="25">
        <v>566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649</v>
      </c>
      <c r="AA10" s="25">
        <v>0</v>
      </c>
      <c r="AB10" s="25">
        <v>5</v>
      </c>
      <c r="AC10" s="25">
        <v>0</v>
      </c>
      <c r="AD10" s="25">
        <v>4</v>
      </c>
      <c r="AE10" s="25">
        <v>2</v>
      </c>
      <c r="AF10" s="25">
        <v>0</v>
      </c>
      <c r="AG10" s="25">
        <v>0</v>
      </c>
      <c r="AH10" s="25">
        <v>0</v>
      </c>
      <c r="AI10" s="25">
        <v>0</v>
      </c>
      <c r="AJ10" s="25">
        <v>4678</v>
      </c>
    </row>
    <row r="11" spans="1:36" ht="12.75">
      <c r="A11" s="1" t="s">
        <v>5</v>
      </c>
      <c r="B11" s="25">
        <v>5059</v>
      </c>
      <c r="C11" s="25">
        <v>0</v>
      </c>
      <c r="D11" s="25">
        <v>326</v>
      </c>
      <c r="E11" s="25">
        <v>0</v>
      </c>
      <c r="F11" s="25">
        <v>0</v>
      </c>
      <c r="G11" s="25">
        <v>45</v>
      </c>
      <c r="H11" s="25">
        <v>3264</v>
      </c>
      <c r="I11" s="25">
        <v>455</v>
      </c>
      <c r="J11" s="25">
        <v>0</v>
      </c>
      <c r="K11" s="25">
        <v>133</v>
      </c>
      <c r="L11" s="25">
        <v>1</v>
      </c>
      <c r="M11" s="25">
        <v>276</v>
      </c>
      <c r="N11" s="25">
        <v>10</v>
      </c>
      <c r="O11" s="25">
        <v>0</v>
      </c>
      <c r="P11" s="25">
        <v>63</v>
      </c>
      <c r="Q11" s="25">
        <v>293</v>
      </c>
      <c r="R11" s="25">
        <v>0</v>
      </c>
      <c r="S11" s="25">
        <v>3298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25250</v>
      </c>
      <c r="AA11" s="25">
        <v>0</v>
      </c>
      <c r="AB11" s="25">
        <v>7</v>
      </c>
      <c r="AC11" s="25">
        <v>0</v>
      </c>
      <c r="AD11" s="25">
        <v>0</v>
      </c>
      <c r="AE11" s="25">
        <v>0</v>
      </c>
      <c r="AF11" s="25">
        <v>3</v>
      </c>
      <c r="AG11" s="25">
        <v>0</v>
      </c>
      <c r="AH11" s="25">
        <v>0</v>
      </c>
      <c r="AI11" s="25">
        <v>71</v>
      </c>
      <c r="AJ11" s="25">
        <v>38738</v>
      </c>
    </row>
    <row r="12" spans="1:36" ht="12.75">
      <c r="A12" s="4" t="s">
        <v>6</v>
      </c>
      <c r="B12" s="25">
        <v>11365</v>
      </c>
      <c r="C12" s="25">
        <v>719</v>
      </c>
      <c r="D12" s="25">
        <v>3011</v>
      </c>
      <c r="E12" s="25">
        <v>14</v>
      </c>
      <c r="F12" s="25">
        <v>450</v>
      </c>
      <c r="G12" s="25">
        <v>51</v>
      </c>
      <c r="H12" s="25">
        <v>2044</v>
      </c>
      <c r="I12" s="25">
        <v>7</v>
      </c>
      <c r="J12" s="25">
        <v>0</v>
      </c>
      <c r="K12" s="25">
        <v>6270</v>
      </c>
      <c r="L12" s="25">
        <v>0</v>
      </c>
      <c r="M12" s="25">
        <v>2441</v>
      </c>
      <c r="N12" s="25">
        <v>756</v>
      </c>
      <c r="O12" s="25">
        <v>323</v>
      </c>
      <c r="P12" s="25">
        <v>1617</v>
      </c>
      <c r="Q12" s="25">
        <v>3114</v>
      </c>
      <c r="R12" s="25">
        <v>0</v>
      </c>
      <c r="S12" s="25">
        <v>37694</v>
      </c>
      <c r="T12" s="25">
        <v>20</v>
      </c>
      <c r="U12" s="25">
        <v>0</v>
      </c>
      <c r="V12" s="25">
        <v>0</v>
      </c>
      <c r="W12" s="25">
        <v>55</v>
      </c>
      <c r="X12" s="25">
        <v>1544</v>
      </c>
      <c r="Y12" s="25">
        <v>0</v>
      </c>
      <c r="Z12" s="25">
        <v>8323</v>
      </c>
      <c r="AA12" s="25">
        <v>0</v>
      </c>
      <c r="AB12" s="25">
        <v>718</v>
      </c>
      <c r="AC12" s="25">
        <v>0</v>
      </c>
      <c r="AD12" s="25">
        <v>235</v>
      </c>
      <c r="AE12" s="25">
        <v>0</v>
      </c>
      <c r="AF12" s="25">
        <v>5</v>
      </c>
      <c r="AG12" s="25">
        <v>2</v>
      </c>
      <c r="AH12" s="25">
        <v>0</v>
      </c>
      <c r="AI12" s="25">
        <v>2137</v>
      </c>
      <c r="AJ12" s="25">
        <v>87565</v>
      </c>
    </row>
    <row r="13" spans="1:36" ht="12.75">
      <c r="A13" s="4" t="s">
        <v>7</v>
      </c>
      <c r="B13" s="25">
        <v>11626</v>
      </c>
      <c r="C13" s="25">
        <v>393</v>
      </c>
      <c r="D13" s="25">
        <v>1038</v>
      </c>
      <c r="E13" s="25">
        <v>63</v>
      </c>
      <c r="F13" s="25">
        <v>443</v>
      </c>
      <c r="G13" s="25">
        <v>28</v>
      </c>
      <c r="H13" s="25">
        <v>1348</v>
      </c>
      <c r="I13" s="25">
        <v>0</v>
      </c>
      <c r="J13" s="25">
        <v>0</v>
      </c>
      <c r="K13" s="25">
        <v>8421</v>
      </c>
      <c r="L13" s="25">
        <v>0</v>
      </c>
      <c r="M13" s="25">
        <v>1110</v>
      </c>
      <c r="N13" s="25">
        <v>9</v>
      </c>
      <c r="O13" s="25">
        <v>3506</v>
      </c>
      <c r="P13" s="25">
        <v>3351</v>
      </c>
      <c r="Q13" s="25">
        <v>153</v>
      </c>
      <c r="R13" s="25">
        <v>0</v>
      </c>
      <c r="S13" s="25">
        <v>54398</v>
      </c>
      <c r="T13" s="25">
        <v>0</v>
      </c>
      <c r="U13" s="25">
        <v>0</v>
      </c>
      <c r="V13" s="25">
        <v>0</v>
      </c>
      <c r="W13" s="25">
        <v>0</v>
      </c>
      <c r="X13" s="25">
        <v>260</v>
      </c>
      <c r="Y13" s="25">
        <v>0</v>
      </c>
      <c r="Z13" s="25">
        <v>6047</v>
      </c>
      <c r="AA13" s="25">
        <v>0</v>
      </c>
      <c r="AB13" s="25">
        <v>124</v>
      </c>
      <c r="AC13" s="25">
        <v>0</v>
      </c>
      <c r="AD13" s="25">
        <v>2490</v>
      </c>
      <c r="AE13" s="25">
        <v>290</v>
      </c>
      <c r="AF13" s="25">
        <v>74</v>
      </c>
      <c r="AG13" s="25">
        <v>0</v>
      </c>
      <c r="AH13" s="25">
        <v>0</v>
      </c>
      <c r="AI13" s="25">
        <v>1767</v>
      </c>
      <c r="AJ13" s="25">
        <v>117203</v>
      </c>
    </row>
    <row r="14" spans="1:36" ht="12.75">
      <c r="A14" s="1" t="s">
        <v>8</v>
      </c>
      <c r="B14" s="25">
        <v>3068</v>
      </c>
      <c r="C14" s="25">
        <v>684</v>
      </c>
      <c r="D14" s="25">
        <v>776</v>
      </c>
      <c r="E14" s="25">
        <v>0</v>
      </c>
      <c r="F14" s="25">
        <v>0</v>
      </c>
      <c r="G14" s="25">
        <v>127</v>
      </c>
      <c r="H14" s="25">
        <v>1873</v>
      </c>
      <c r="I14" s="25">
        <v>21</v>
      </c>
      <c r="J14" s="25">
        <v>0</v>
      </c>
      <c r="K14" s="25">
        <v>12</v>
      </c>
      <c r="L14" s="25">
        <v>0</v>
      </c>
      <c r="M14" s="25">
        <v>53</v>
      </c>
      <c r="N14" s="25">
        <v>326</v>
      </c>
      <c r="O14" s="25">
        <v>5</v>
      </c>
      <c r="P14" s="25">
        <v>566</v>
      </c>
      <c r="Q14" s="25">
        <v>112</v>
      </c>
      <c r="R14" s="25">
        <v>231</v>
      </c>
      <c r="S14" s="25">
        <v>7965</v>
      </c>
      <c r="T14" s="25">
        <v>0</v>
      </c>
      <c r="U14" s="25">
        <v>0</v>
      </c>
      <c r="V14" s="25">
        <v>0</v>
      </c>
      <c r="W14" s="25">
        <v>0</v>
      </c>
      <c r="X14" s="25">
        <v>208</v>
      </c>
      <c r="Y14" s="25">
        <v>0</v>
      </c>
      <c r="Z14" s="25">
        <v>55</v>
      </c>
      <c r="AA14" s="25">
        <v>0</v>
      </c>
      <c r="AB14" s="25">
        <v>143</v>
      </c>
      <c r="AC14" s="25">
        <v>6</v>
      </c>
      <c r="AD14" s="25">
        <v>0</v>
      </c>
      <c r="AE14" s="25">
        <v>0</v>
      </c>
      <c r="AF14" s="25">
        <v>191</v>
      </c>
      <c r="AG14" s="25">
        <v>0</v>
      </c>
      <c r="AH14" s="25">
        <v>0</v>
      </c>
      <c r="AI14" s="25">
        <v>242</v>
      </c>
      <c r="AJ14" s="25">
        <v>28509</v>
      </c>
    </row>
    <row r="15" spans="1:36" ht="12.75">
      <c r="A15" s="5" t="s">
        <v>9</v>
      </c>
      <c r="B15" s="25">
        <v>11044</v>
      </c>
      <c r="C15" s="25">
        <v>0</v>
      </c>
      <c r="D15" s="25">
        <v>224</v>
      </c>
      <c r="E15" s="25">
        <v>0</v>
      </c>
      <c r="F15" s="25">
        <v>0</v>
      </c>
      <c r="G15" s="25">
        <v>414</v>
      </c>
      <c r="H15" s="25">
        <v>3926</v>
      </c>
      <c r="I15" s="25">
        <v>0</v>
      </c>
      <c r="J15" s="25">
        <v>0</v>
      </c>
      <c r="K15" s="25">
        <v>27</v>
      </c>
      <c r="L15" s="25">
        <v>0</v>
      </c>
      <c r="M15" s="25">
        <v>1046</v>
      </c>
      <c r="N15" s="25">
        <v>0</v>
      </c>
      <c r="O15" s="25">
        <v>0</v>
      </c>
      <c r="P15" s="25">
        <v>3976</v>
      </c>
      <c r="Q15" s="25">
        <v>52105</v>
      </c>
      <c r="R15" s="25">
        <v>0</v>
      </c>
      <c r="S15" s="25">
        <v>7232</v>
      </c>
      <c r="T15" s="25">
        <v>0</v>
      </c>
      <c r="U15" s="25">
        <v>0</v>
      </c>
      <c r="V15" s="25">
        <v>0</v>
      </c>
      <c r="W15" s="25">
        <v>0</v>
      </c>
      <c r="X15" s="25">
        <v>1</v>
      </c>
      <c r="Y15" s="25">
        <v>0</v>
      </c>
      <c r="Z15" s="25">
        <v>118</v>
      </c>
      <c r="AA15" s="25">
        <v>0</v>
      </c>
      <c r="AB15" s="25">
        <v>1</v>
      </c>
      <c r="AC15" s="25">
        <v>0</v>
      </c>
      <c r="AD15" s="25">
        <v>39</v>
      </c>
      <c r="AE15" s="25">
        <v>0</v>
      </c>
      <c r="AF15" s="25">
        <v>2587</v>
      </c>
      <c r="AG15" s="25">
        <v>0</v>
      </c>
      <c r="AH15" s="25">
        <v>0</v>
      </c>
      <c r="AI15" s="25">
        <v>608</v>
      </c>
      <c r="AJ15" s="25">
        <v>87934</v>
      </c>
    </row>
    <row r="16" spans="1:36" ht="12.75">
      <c r="A16" s="5" t="s">
        <v>10</v>
      </c>
      <c r="B16" s="25">
        <v>7499</v>
      </c>
      <c r="C16" s="25">
        <v>15</v>
      </c>
      <c r="D16" s="25">
        <v>726</v>
      </c>
      <c r="E16" s="25">
        <v>0</v>
      </c>
      <c r="F16" s="25">
        <v>0</v>
      </c>
      <c r="G16" s="25">
        <v>1822</v>
      </c>
      <c r="H16" s="25">
        <v>3737</v>
      </c>
      <c r="I16" s="25">
        <v>0</v>
      </c>
      <c r="J16" s="25">
        <v>0</v>
      </c>
      <c r="K16" s="25">
        <v>0</v>
      </c>
      <c r="L16" s="25">
        <v>0</v>
      </c>
      <c r="M16" s="25">
        <v>3453</v>
      </c>
      <c r="N16" s="25">
        <v>299</v>
      </c>
      <c r="O16" s="25">
        <v>0</v>
      </c>
      <c r="P16" s="25">
        <v>1266</v>
      </c>
      <c r="Q16" s="25">
        <v>729</v>
      </c>
      <c r="R16" s="25">
        <v>0</v>
      </c>
      <c r="S16" s="25">
        <v>3823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941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973</v>
      </c>
      <c r="AG16" s="25">
        <v>381</v>
      </c>
      <c r="AH16" s="25">
        <v>0</v>
      </c>
      <c r="AI16" s="25">
        <v>2561</v>
      </c>
      <c r="AJ16" s="25">
        <v>28965</v>
      </c>
    </row>
    <row r="17" spans="1:36" ht="12.75">
      <c r="A17" s="1" t="s">
        <v>11</v>
      </c>
      <c r="B17" s="25">
        <v>2747</v>
      </c>
      <c r="C17" s="25">
        <v>181</v>
      </c>
      <c r="D17" s="25">
        <v>12</v>
      </c>
      <c r="E17" s="25">
        <v>0</v>
      </c>
      <c r="F17" s="25">
        <v>0</v>
      </c>
      <c r="G17" s="25">
        <v>170</v>
      </c>
      <c r="H17" s="25">
        <v>4376</v>
      </c>
      <c r="I17" s="25">
        <v>421</v>
      </c>
      <c r="J17" s="25">
        <v>0</v>
      </c>
      <c r="K17" s="25">
        <v>325</v>
      </c>
      <c r="L17" s="25">
        <v>0</v>
      </c>
      <c r="M17" s="25">
        <v>254</v>
      </c>
      <c r="N17" s="25">
        <v>22</v>
      </c>
      <c r="O17" s="25">
        <v>2</v>
      </c>
      <c r="P17" s="25">
        <v>1133</v>
      </c>
      <c r="Q17" s="25">
        <v>576</v>
      </c>
      <c r="R17" s="25">
        <v>16</v>
      </c>
      <c r="S17" s="25">
        <v>3160</v>
      </c>
      <c r="T17" s="25">
        <v>0</v>
      </c>
      <c r="U17" s="25">
        <v>0</v>
      </c>
      <c r="V17" s="25">
        <v>0</v>
      </c>
      <c r="W17" s="25">
        <v>0</v>
      </c>
      <c r="X17" s="25">
        <v>78</v>
      </c>
      <c r="Y17" s="25">
        <v>0</v>
      </c>
      <c r="Z17" s="25">
        <v>2228</v>
      </c>
      <c r="AA17" s="25">
        <v>0</v>
      </c>
      <c r="AB17" s="25">
        <v>80</v>
      </c>
      <c r="AC17" s="25">
        <v>0</v>
      </c>
      <c r="AD17" s="25">
        <v>9</v>
      </c>
      <c r="AE17" s="25">
        <v>0</v>
      </c>
      <c r="AF17" s="25">
        <v>81</v>
      </c>
      <c r="AG17" s="25">
        <v>2</v>
      </c>
      <c r="AH17" s="25">
        <v>0</v>
      </c>
      <c r="AI17" s="25">
        <v>801</v>
      </c>
      <c r="AJ17" s="25">
        <v>17692</v>
      </c>
    </row>
    <row r="18" spans="1:36" ht="12.75">
      <c r="A18" s="1" t="s">
        <v>12</v>
      </c>
      <c r="B18" s="25">
        <v>177</v>
      </c>
      <c r="C18" s="25">
        <v>0</v>
      </c>
      <c r="D18" s="25">
        <v>56</v>
      </c>
      <c r="E18" s="25">
        <v>0</v>
      </c>
      <c r="F18" s="25">
        <v>0</v>
      </c>
      <c r="G18" s="25">
        <v>15</v>
      </c>
      <c r="H18" s="25">
        <v>803</v>
      </c>
      <c r="I18" s="25">
        <v>118</v>
      </c>
      <c r="J18" s="25">
        <v>0</v>
      </c>
      <c r="K18" s="25">
        <v>2235</v>
      </c>
      <c r="L18" s="25">
        <v>0</v>
      </c>
      <c r="M18" s="25">
        <v>3929</v>
      </c>
      <c r="N18" s="25">
        <v>19</v>
      </c>
      <c r="O18" s="25">
        <v>0</v>
      </c>
      <c r="P18" s="25">
        <v>197</v>
      </c>
      <c r="Q18" s="25">
        <v>5</v>
      </c>
      <c r="R18" s="25">
        <v>0</v>
      </c>
      <c r="S18" s="25">
        <v>560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35</v>
      </c>
      <c r="AA18" s="25">
        <v>0</v>
      </c>
      <c r="AB18" s="25">
        <v>0</v>
      </c>
      <c r="AC18" s="25">
        <v>0</v>
      </c>
      <c r="AD18" s="25">
        <v>0</v>
      </c>
      <c r="AE18" s="25">
        <v>55</v>
      </c>
      <c r="AF18" s="25">
        <v>0</v>
      </c>
      <c r="AG18" s="25">
        <v>0</v>
      </c>
      <c r="AH18" s="25">
        <v>0</v>
      </c>
      <c r="AI18" s="25">
        <v>0</v>
      </c>
      <c r="AJ18" s="25">
        <v>9116</v>
      </c>
    </row>
    <row r="19" spans="1:36" ht="12.75">
      <c r="A19" s="1" t="s">
        <v>13</v>
      </c>
      <c r="B19" s="25">
        <v>70</v>
      </c>
      <c r="C19" s="25">
        <v>38</v>
      </c>
      <c r="D19" s="25">
        <v>4</v>
      </c>
      <c r="E19" s="25">
        <v>0</v>
      </c>
      <c r="F19" s="25">
        <v>0</v>
      </c>
      <c r="G19" s="25">
        <v>0</v>
      </c>
      <c r="H19" s="25">
        <v>127</v>
      </c>
      <c r="I19" s="25">
        <v>0</v>
      </c>
      <c r="J19" s="25">
        <v>0</v>
      </c>
      <c r="K19" s="25">
        <v>0</v>
      </c>
      <c r="L19" s="25">
        <v>0</v>
      </c>
      <c r="M19" s="25">
        <v>1</v>
      </c>
      <c r="N19" s="25">
        <v>1</v>
      </c>
      <c r="O19" s="25">
        <v>0</v>
      </c>
      <c r="P19" s="25">
        <v>22</v>
      </c>
      <c r="Q19" s="25">
        <v>6</v>
      </c>
      <c r="R19" s="25">
        <v>0</v>
      </c>
      <c r="S19" s="25">
        <v>106</v>
      </c>
      <c r="T19" s="25">
        <v>0</v>
      </c>
      <c r="U19" s="25">
        <v>0</v>
      </c>
      <c r="V19" s="25">
        <v>0</v>
      </c>
      <c r="W19" s="25">
        <v>0</v>
      </c>
      <c r="X19" s="25">
        <v>8</v>
      </c>
      <c r="Y19" s="25">
        <v>0</v>
      </c>
      <c r="Z19" s="25">
        <v>17</v>
      </c>
      <c r="AA19" s="25">
        <v>0</v>
      </c>
      <c r="AB19" s="25">
        <v>0</v>
      </c>
      <c r="AC19" s="25">
        <v>12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10</v>
      </c>
      <c r="AJ19" s="25">
        <v>531</v>
      </c>
    </row>
    <row r="20" spans="1:36" ht="12.75">
      <c r="A20" s="1" t="s">
        <v>14</v>
      </c>
      <c r="B20" s="25">
        <v>5504</v>
      </c>
      <c r="C20" s="25">
        <v>618</v>
      </c>
      <c r="D20" s="25">
        <v>1549</v>
      </c>
      <c r="E20" s="25">
        <v>13</v>
      </c>
      <c r="F20" s="25">
        <v>0</v>
      </c>
      <c r="G20" s="25">
        <v>1758</v>
      </c>
      <c r="H20" s="25">
        <v>2258</v>
      </c>
      <c r="I20" s="25">
        <v>249</v>
      </c>
      <c r="J20" s="25">
        <v>0</v>
      </c>
      <c r="K20" s="25">
        <v>510</v>
      </c>
      <c r="L20" s="25">
        <v>0</v>
      </c>
      <c r="M20" s="25">
        <v>121</v>
      </c>
      <c r="N20" s="25">
        <v>29</v>
      </c>
      <c r="O20" s="25">
        <v>199</v>
      </c>
      <c r="P20" s="25">
        <v>5530</v>
      </c>
      <c r="Q20" s="25">
        <v>5668</v>
      </c>
      <c r="R20" s="25">
        <v>0</v>
      </c>
      <c r="S20" s="25">
        <v>10620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1396</v>
      </c>
      <c r="AA20" s="25">
        <v>0</v>
      </c>
      <c r="AB20" s="25">
        <v>430</v>
      </c>
      <c r="AC20" s="25">
        <v>4</v>
      </c>
      <c r="AD20" s="25">
        <v>48</v>
      </c>
      <c r="AE20" s="25">
        <v>32</v>
      </c>
      <c r="AF20" s="25">
        <v>705</v>
      </c>
      <c r="AG20" s="25">
        <v>0</v>
      </c>
      <c r="AH20" s="25">
        <v>0</v>
      </c>
      <c r="AI20" s="25">
        <v>10370</v>
      </c>
      <c r="AJ20" s="25">
        <v>54831</v>
      </c>
    </row>
    <row r="21" spans="1:36" ht="12.75">
      <c r="A21" s="2" t="s">
        <v>15</v>
      </c>
      <c r="B21" s="25">
        <v>12691</v>
      </c>
      <c r="C21" s="25">
        <v>0</v>
      </c>
      <c r="D21" s="25">
        <v>92</v>
      </c>
      <c r="E21" s="25">
        <v>0</v>
      </c>
      <c r="F21" s="25">
        <v>0</v>
      </c>
      <c r="G21" s="25">
        <v>131</v>
      </c>
      <c r="H21" s="25">
        <v>4190</v>
      </c>
      <c r="I21" s="25">
        <v>113</v>
      </c>
      <c r="J21" s="25">
        <v>0</v>
      </c>
      <c r="K21" s="25">
        <v>1597</v>
      </c>
      <c r="L21" s="25">
        <v>0</v>
      </c>
      <c r="M21" s="25">
        <v>299</v>
      </c>
      <c r="N21" s="25">
        <v>150</v>
      </c>
      <c r="O21" s="25">
        <v>14</v>
      </c>
      <c r="P21" s="25">
        <v>4703</v>
      </c>
      <c r="Q21" s="25">
        <v>2216</v>
      </c>
      <c r="R21" s="25">
        <v>0</v>
      </c>
      <c r="S21" s="25">
        <v>12486</v>
      </c>
      <c r="T21" s="25">
        <v>112</v>
      </c>
      <c r="U21" s="25">
        <v>0</v>
      </c>
      <c r="V21" s="25">
        <v>0</v>
      </c>
      <c r="W21" s="25">
        <v>0</v>
      </c>
      <c r="X21" s="25">
        <v>10</v>
      </c>
      <c r="Y21" s="25">
        <v>0</v>
      </c>
      <c r="Z21" s="25">
        <v>351</v>
      </c>
      <c r="AA21" s="25">
        <v>0</v>
      </c>
      <c r="AB21" s="25">
        <v>553</v>
      </c>
      <c r="AC21" s="25">
        <v>104</v>
      </c>
      <c r="AD21" s="25">
        <v>0</v>
      </c>
      <c r="AE21" s="25">
        <v>32</v>
      </c>
      <c r="AF21" s="25">
        <v>3</v>
      </c>
      <c r="AG21" s="25">
        <v>0</v>
      </c>
      <c r="AH21" s="25">
        <v>0</v>
      </c>
      <c r="AI21" s="25">
        <v>0</v>
      </c>
      <c r="AJ21" s="25">
        <v>40525</v>
      </c>
    </row>
    <row r="22" spans="1:36" ht="12.75">
      <c r="A22" s="1" t="s">
        <v>16</v>
      </c>
      <c r="B22" s="25">
        <v>9657</v>
      </c>
      <c r="C22" s="25">
        <v>23</v>
      </c>
      <c r="D22" s="25">
        <v>806</v>
      </c>
      <c r="E22" s="25">
        <v>42</v>
      </c>
      <c r="F22" s="25">
        <v>0</v>
      </c>
      <c r="G22" s="25">
        <v>219</v>
      </c>
      <c r="H22" s="25">
        <v>5150</v>
      </c>
      <c r="I22" s="25">
        <v>2</v>
      </c>
      <c r="J22" s="25">
        <v>0</v>
      </c>
      <c r="K22" s="25">
        <v>207</v>
      </c>
      <c r="L22" s="25">
        <v>6</v>
      </c>
      <c r="M22" s="25">
        <v>1309</v>
      </c>
      <c r="N22" s="25">
        <v>633</v>
      </c>
      <c r="O22" s="25">
        <v>16</v>
      </c>
      <c r="P22" s="25">
        <v>11989</v>
      </c>
      <c r="Q22" s="25">
        <v>7058</v>
      </c>
      <c r="R22" s="25">
        <v>106</v>
      </c>
      <c r="S22" s="25">
        <v>3449</v>
      </c>
      <c r="T22" s="25">
        <v>10</v>
      </c>
      <c r="U22" s="25">
        <v>0</v>
      </c>
      <c r="V22" s="25">
        <v>0</v>
      </c>
      <c r="W22" s="25">
        <v>0</v>
      </c>
      <c r="X22" s="25">
        <v>49</v>
      </c>
      <c r="Y22" s="25">
        <v>0</v>
      </c>
      <c r="Z22" s="25">
        <v>3573</v>
      </c>
      <c r="AA22" s="25">
        <v>0</v>
      </c>
      <c r="AB22" s="25">
        <v>1874</v>
      </c>
      <c r="AC22" s="25">
        <v>0</v>
      </c>
      <c r="AD22" s="25">
        <v>0</v>
      </c>
      <c r="AE22" s="25">
        <v>9</v>
      </c>
      <c r="AF22" s="25">
        <v>561</v>
      </c>
      <c r="AG22" s="25">
        <v>0</v>
      </c>
      <c r="AH22" s="25">
        <v>0</v>
      </c>
      <c r="AI22" s="25">
        <v>1382</v>
      </c>
      <c r="AJ22" s="25">
        <v>50429</v>
      </c>
    </row>
    <row r="23" spans="1:36" ht="12.75">
      <c r="A23" s="1" t="s">
        <v>17</v>
      </c>
      <c r="B23" s="25">
        <v>27522</v>
      </c>
      <c r="C23" s="25">
        <v>2</v>
      </c>
      <c r="D23" s="25">
        <v>1432</v>
      </c>
      <c r="E23" s="25">
        <v>20</v>
      </c>
      <c r="F23" s="25">
        <v>0</v>
      </c>
      <c r="G23" s="25">
        <v>121</v>
      </c>
      <c r="H23" s="25">
        <v>10562</v>
      </c>
      <c r="I23" s="25">
        <v>40</v>
      </c>
      <c r="J23" s="25">
        <v>0</v>
      </c>
      <c r="K23" s="25">
        <v>266</v>
      </c>
      <c r="L23" s="25">
        <v>3</v>
      </c>
      <c r="M23" s="25">
        <v>1305</v>
      </c>
      <c r="N23" s="25">
        <v>162</v>
      </c>
      <c r="O23" s="25">
        <v>73</v>
      </c>
      <c r="P23" s="25">
        <v>4460</v>
      </c>
      <c r="Q23" s="25">
        <v>513</v>
      </c>
      <c r="R23" s="25">
        <v>0</v>
      </c>
      <c r="S23" s="25">
        <v>7297</v>
      </c>
      <c r="T23" s="25">
        <v>0</v>
      </c>
      <c r="U23" s="25">
        <v>0</v>
      </c>
      <c r="V23" s="25">
        <v>0</v>
      </c>
      <c r="W23" s="25">
        <v>0</v>
      </c>
      <c r="X23" s="25">
        <v>604</v>
      </c>
      <c r="Y23" s="25">
        <v>0</v>
      </c>
      <c r="Z23" s="25">
        <v>3304</v>
      </c>
      <c r="AA23" s="25">
        <v>0</v>
      </c>
      <c r="AB23" s="25">
        <v>4722</v>
      </c>
      <c r="AC23" s="25">
        <v>0</v>
      </c>
      <c r="AD23" s="25">
        <v>0</v>
      </c>
      <c r="AE23" s="25">
        <v>67</v>
      </c>
      <c r="AF23" s="25">
        <v>7</v>
      </c>
      <c r="AG23" s="25">
        <v>0</v>
      </c>
      <c r="AH23" s="25">
        <v>0</v>
      </c>
      <c r="AI23" s="25">
        <v>976</v>
      </c>
      <c r="AJ23" s="25">
        <v>64919</v>
      </c>
    </row>
    <row r="24" spans="1:36" ht="12.75">
      <c r="A24" s="5" t="s">
        <v>18</v>
      </c>
      <c r="B24" s="25">
        <v>24995</v>
      </c>
      <c r="C24" s="25">
        <v>1155</v>
      </c>
      <c r="D24" s="25">
        <v>915</v>
      </c>
      <c r="E24" s="25">
        <v>1158</v>
      </c>
      <c r="F24" s="25">
        <v>0</v>
      </c>
      <c r="G24" s="25">
        <v>453</v>
      </c>
      <c r="H24" s="25">
        <v>16226</v>
      </c>
      <c r="I24" s="25">
        <v>105</v>
      </c>
      <c r="J24" s="25">
        <v>0</v>
      </c>
      <c r="K24" s="25">
        <v>497</v>
      </c>
      <c r="L24" s="25">
        <v>74</v>
      </c>
      <c r="M24" s="25">
        <v>2056</v>
      </c>
      <c r="N24" s="25">
        <v>139</v>
      </c>
      <c r="O24" s="25">
        <v>156</v>
      </c>
      <c r="P24" s="25">
        <v>10495</v>
      </c>
      <c r="Q24" s="25">
        <v>1200</v>
      </c>
      <c r="R24" s="25">
        <v>28</v>
      </c>
      <c r="S24" s="25">
        <v>16718</v>
      </c>
      <c r="T24" s="25">
        <v>2</v>
      </c>
      <c r="U24" s="25">
        <v>9</v>
      </c>
      <c r="V24" s="25">
        <v>0</v>
      </c>
      <c r="W24" s="25">
        <v>0</v>
      </c>
      <c r="X24" s="25">
        <v>948</v>
      </c>
      <c r="Y24" s="25">
        <v>0</v>
      </c>
      <c r="Z24" s="25">
        <v>1582</v>
      </c>
      <c r="AA24" s="25">
        <v>0</v>
      </c>
      <c r="AB24" s="25">
        <v>5503</v>
      </c>
      <c r="AC24" s="25">
        <v>24</v>
      </c>
      <c r="AD24" s="25">
        <v>7</v>
      </c>
      <c r="AE24" s="25">
        <v>1</v>
      </c>
      <c r="AF24" s="25">
        <v>211</v>
      </c>
      <c r="AG24" s="25">
        <v>0</v>
      </c>
      <c r="AH24" s="25">
        <v>0</v>
      </c>
      <c r="AI24" s="25">
        <v>2072</v>
      </c>
      <c r="AJ24" s="25">
        <v>86842</v>
      </c>
    </row>
    <row r="25" spans="1:36" ht="12.75">
      <c r="A25" s="4" t="s">
        <v>19</v>
      </c>
      <c r="B25" s="25">
        <v>15269</v>
      </c>
      <c r="C25" s="25">
        <v>879</v>
      </c>
      <c r="D25" s="25">
        <v>2835</v>
      </c>
      <c r="E25" s="25">
        <v>765</v>
      </c>
      <c r="F25" s="25">
        <v>0</v>
      </c>
      <c r="G25" s="25">
        <v>755</v>
      </c>
      <c r="H25" s="25">
        <v>5990</v>
      </c>
      <c r="I25" s="25">
        <v>18</v>
      </c>
      <c r="J25" s="25">
        <v>0</v>
      </c>
      <c r="K25" s="25">
        <v>1896</v>
      </c>
      <c r="L25" s="25">
        <v>0</v>
      </c>
      <c r="M25" s="25">
        <v>549</v>
      </c>
      <c r="N25" s="25">
        <v>35</v>
      </c>
      <c r="O25" s="25">
        <v>1210</v>
      </c>
      <c r="P25" s="25">
        <v>2720</v>
      </c>
      <c r="Q25" s="25">
        <v>5923</v>
      </c>
      <c r="R25" s="25">
        <v>175</v>
      </c>
      <c r="S25" s="25">
        <v>16545</v>
      </c>
      <c r="T25" s="25">
        <v>0</v>
      </c>
      <c r="U25" s="25">
        <v>50</v>
      </c>
      <c r="V25" s="25">
        <v>0</v>
      </c>
      <c r="W25" s="25">
        <v>0</v>
      </c>
      <c r="X25" s="25">
        <v>1091</v>
      </c>
      <c r="Y25" s="25">
        <v>0</v>
      </c>
      <c r="Z25" s="25">
        <v>5435</v>
      </c>
      <c r="AA25" s="25">
        <v>0</v>
      </c>
      <c r="AB25" s="25">
        <v>4309</v>
      </c>
      <c r="AC25" s="25">
        <v>136</v>
      </c>
      <c r="AD25" s="25">
        <v>0</v>
      </c>
      <c r="AE25" s="25">
        <v>0</v>
      </c>
      <c r="AF25" s="25">
        <v>2</v>
      </c>
      <c r="AG25" s="25">
        <v>3</v>
      </c>
      <c r="AH25" s="25">
        <v>0</v>
      </c>
      <c r="AI25" s="25">
        <v>519</v>
      </c>
      <c r="AJ25" s="25">
        <v>70079</v>
      </c>
    </row>
    <row r="26" spans="1:36" ht="12.75">
      <c r="A26" s="1" t="s">
        <v>20</v>
      </c>
      <c r="B26" s="25">
        <v>17461</v>
      </c>
      <c r="C26" s="25">
        <v>800</v>
      </c>
      <c r="D26" s="25">
        <v>2052</v>
      </c>
      <c r="E26" s="25">
        <v>161</v>
      </c>
      <c r="F26" s="25">
        <v>0</v>
      </c>
      <c r="G26" s="25">
        <v>1065</v>
      </c>
      <c r="H26" s="25">
        <v>17193</v>
      </c>
      <c r="I26" s="25">
        <v>702</v>
      </c>
      <c r="J26" s="25">
        <v>26</v>
      </c>
      <c r="K26" s="25">
        <v>203</v>
      </c>
      <c r="L26" s="25">
        <v>127</v>
      </c>
      <c r="M26" s="25">
        <v>2981</v>
      </c>
      <c r="N26" s="25">
        <v>1218</v>
      </c>
      <c r="O26" s="25">
        <v>68</v>
      </c>
      <c r="P26" s="25">
        <v>11242</v>
      </c>
      <c r="Q26" s="25">
        <v>8205</v>
      </c>
      <c r="R26" s="25">
        <v>501</v>
      </c>
      <c r="S26" s="25">
        <v>10007</v>
      </c>
      <c r="T26" s="25">
        <v>137</v>
      </c>
      <c r="U26" s="25">
        <v>0</v>
      </c>
      <c r="V26" s="25">
        <v>0</v>
      </c>
      <c r="W26" s="25">
        <v>0</v>
      </c>
      <c r="X26" s="25">
        <v>549</v>
      </c>
      <c r="Y26" s="25">
        <v>107</v>
      </c>
      <c r="Z26" s="25">
        <v>2623</v>
      </c>
      <c r="AA26" s="25">
        <v>0</v>
      </c>
      <c r="AB26" s="25">
        <v>4990</v>
      </c>
      <c r="AC26" s="25">
        <v>4</v>
      </c>
      <c r="AD26" s="25">
        <v>0</v>
      </c>
      <c r="AE26" s="25">
        <v>163</v>
      </c>
      <c r="AF26" s="25">
        <v>993</v>
      </c>
      <c r="AG26" s="25">
        <v>0</v>
      </c>
      <c r="AH26" s="25">
        <v>0</v>
      </c>
      <c r="AI26" s="25">
        <v>531</v>
      </c>
      <c r="AJ26" s="25">
        <v>88159</v>
      </c>
    </row>
    <row r="27" spans="1:36" ht="12.75">
      <c r="A27" s="1" t="s">
        <v>21</v>
      </c>
      <c r="B27" s="25">
        <v>25979</v>
      </c>
      <c r="C27" s="25">
        <v>135</v>
      </c>
      <c r="D27" s="25">
        <v>241</v>
      </c>
      <c r="E27" s="25">
        <v>119</v>
      </c>
      <c r="F27" s="25">
        <v>540</v>
      </c>
      <c r="G27" s="25">
        <v>1693</v>
      </c>
      <c r="H27" s="25">
        <v>13312</v>
      </c>
      <c r="I27" s="25">
        <v>11</v>
      </c>
      <c r="J27" s="25">
        <v>0</v>
      </c>
      <c r="K27" s="25">
        <v>928</v>
      </c>
      <c r="L27" s="25">
        <v>317</v>
      </c>
      <c r="M27" s="25">
        <v>3509</v>
      </c>
      <c r="N27" s="25">
        <v>3824</v>
      </c>
      <c r="O27" s="25">
        <v>473</v>
      </c>
      <c r="P27" s="25">
        <v>4969</v>
      </c>
      <c r="Q27" s="25">
        <v>5612</v>
      </c>
      <c r="R27" s="25">
        <v>1276</v>
      </c>
      <c r="S27" s="25">
        <v>10763</v>
      </c>
      <c r="T27" s="25">
        <v>0</v>
      </c>
      <c r="U27" s="25">
        <v>0</v>
      </c>
      <c r="V27" s="25">
        <v>0</v>
      </c>
      <c r="W27" s="25">
        <v>35</v>
      </c>
      <c r="X27" s="25">
        <v>838</v>
      </c>
      <c r="Y27" s="25">
        <v>0</v>
      </c>
      <c r="Z27" s="25">
        <v>4294</v>
      </c>
      <c r="AA27" s="25">
        <v>0</v>
      </c>
      <c r="AB27" s="25">
        <v>765</v>
      </c>
      <c r="AC27" s="25">
        <v>223</v>
      </c>
      <c r="AD27" s="25">
        <v>0</v>
      </c>
      <c r="AE27" s="25">
        <v>0</v>
      </c>
      <c r="AF27" s="25">
        <v>11</v>
      </c>
      <c r="AG27" s="25">
        <v>42</v>
      </c>
      <c r="AH27" s="25">
        <v>0</v>
      </c>
      <c r="AI27" s="25">
        <v>1214</v>
      </c>
      <c r="AJ27" s="25">
        <v>86015</v>
      </c>
    </row>
    <row r="28" spans="1:36" ht="12.75">
      <c r="A28" s="1" t="s">
        <v>28</v>
      </c>
      <c r="B28" s="25">
        <v>9866</v>
      </c>
      <c r="C28" s="25">
        <v>19</v>
      </c>
      <c r="D28" s="25">
        <v>3866</v>
      </c>
      <c r="E28" s="25">
        <v>45</v>
      </c>
      <c r="F28" s="25">
        <v>0</v>
      </c>
      <c r="G28" s="25">
        <v>735</v>
      </c>
      <c r="H28" s="25">
        <v>4462</v>
      </c>
      <c r="I28" s="25">
        <v>3230</v>
      </c>
      <c r="J28" s="25">
        <v>0</v>
      </c>
      <c r="K28" s="25">
        <v>58</v>
      </c>
      <c r="L28" s="25">
        <v>0</v>
      </c>
      <c r="M28" s="25">
        <v>2201</v>
      </c>
      <c r="N28" s="25">
        <v>120</v>
      </c>
      <c r="O28" s="25">
        <v>0</v>
      </c>
      <c r="P28" s="25">
        <v>2304</v>
      </c>
      <c r="Q28" s="25">
        <v>8426</v>
      </c>
      <c r="R28" s="25">
        <v>6</v>
      </c>
      <c r="S28" s="25">
        <v>8320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2640</v>
      </c>
      <c r="AA28" s="25">
        <v>0</v>
      </c>
      <c r="AB28" s="25">
        <v>1258</v>
      </c>
      <c r="AC28" s="25">
        <v>0</v>
      </c>
      <c r="AD28" s="25">
        <v>0</v>
      </c>
      <c r="AE28" s="25">
        <v>0</v>
      </c>
      <c r="AF28" s="25">
        <v>198</v>
      </c>
      <c r="AG28" s="25">
        <v>0</v>
      </c>
      <c r="AH28" s="25">
        <v>0</v>
      </c>
      <c r="AI28" s="25">
        <v>200</v>
      </c>
      <c r="AJ28" s="25">
        <v>179131</v>
      </c>
    </row>
    <row r="29" spans="1:36" ht="12.75">
      <c r="A29" s="1" t="s">
        <v>22</v>
      </c>
      <c r="B29" s="25">
        <v>3168</v>
      </c>
      <c r="C29" s="25">
        <v>0</v>
      </c>
      <c r="D29" s="25">
        <v>22</v>
      </c>
      <c r="E29" s="25">
        <v>0</v>
      </c>
      <c r="F29" s="25">
        <v>0</v>
      </c>
      <c r="G29" s="25">
        <v>0</v>
      </c>
      <c r="H29" s="25">
        <v>11891</v>
      </c>
      <c r="I29" s="25">
        <v>79</v>
      </c>
      <c r="J29" s="25">
        <v>0</v>
      </c>
      <c r="K29" s="25">
        <v>33</v>
      </c>
      <c r="L29" s="25">
        <v>0</v>
      </c>
      <c r="M29" s="25">
        <v>1932</v>
      </c>
      <c r="N29" s="25">
        <v>21</v>
      </c>
      <c r="O29" s="25">
        <v>0</v>
      </c>
      <c r="P29" s="25">
        <v>1560</v>
      </c>
      <c r="Q29" s="25">
        <v>0</v>
      </c>
      <c r="R29" s="25">
        <v>0</v>
      </c>
      <c r="S29" s="25">
        <v>848</v>
      </c>
      <c r="T29" s="25">
        <v>0</v>
      </c>
      <c r="U29" s="25">
        <v>0</v>
      </c>
      <c r="V29" s="25">
        <v>0</v>
      </c>
      <c r="W29" s="25">
        <v>0</v>
      </c>
      <c r="X29" s="25">
        <v>58</v>
      </c>
      <c r="Y29" s="25">
        <v>0</v>
      </c>
      <c r="Z29" s="25">
        <v>2666</v>
      </c>
      <c r="AA29" s="25">
        <v>0</v>
      </c>
      <c r="AB29" s="25">
        <v>33695</v>
      </c>
      <c r="AC29" s="25">
        <v>0</v>
      </c>
      <c r="AD29" s="25">
        <v>0</v>
      </c>
      <c r="AE29" s="25">
        <v>43</v>
      </c>
      <c r="AF29" s="25">
        <v>108</v>
      </c>
      <c r="AG29" s="25">
        <v>0</v>
      </c>
      <c r="AH29" s="25">
        <v>0</v>
      </c>
      <c r="AI29" s="25">
        <v>0</v>
      </c>
      <c r="AJ29" s="25">
        <v>56207</v>
      </c>
    </row>
    <row r="30" spans="1:36" ht="12.75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2.75">
      <c r="A31" s="7" t="s">
        <v>23</v>
      </c>
      <c r="B31" s="25">
        <v>60620</v>
      </c>
      <c r="C31" s="25">
        <v>0</v>
      </c>
      <c r="D31" s="25">
        <v>3202</v>
      </c>
      <c r="E31" s="25">
        <v>73</v>
      </c>
      <c r="F31" s="25">
        <v>383</v>
      </c>
      <c r="G31" s="25">
        <v>5831</v>
      </c>
      <c r="H31" s="25">
        <v>16796</v>
      </c>
      <c r="I31" s="25">
        <v>1592</v>
      </c>
      <c r="J31" s="25">
        <v>0</v>
      </c>
      <c r="K31" s="25">
        <v>2899</v>
      </c>
      <c r="L31" s="25">
        <v>0</v>
      </c>
      <c r="M31" s="25">
        <v>2062</v>
      </c>
      <c r="N31" s="25">
        <v>984</v>
      </c>
      <c r="O31" s="25">
        <v>14</v>
      </c>
      <c r="P31" s="25">
        <v>5211</v>
      </c>
      <c r="Q31" s="25">
        <v>19903</v>
      </c>
      <c r="R31" s="25">
        <v>0</v>
      </c>
      <c r="S31" s="25">
        <v>42473</v>
      </c>
      <c r="T31" s="25">
        <v>295</v>
      </c>
      <c r="U31" s="25">
        <v>0</v>
      </c>
      <c r="V31" s="25">
        <v>0</v>
      </c>
      <c r="W31" s="25">
        <v>0</v>
      </c>
      <c r="X31" s="25">
        <v>47</v>
      </c>
      <c r="Y31" s="25">
        <v>0</v>
      </c>
      <c r="Z31" s="25">
        <v>11233</v>
      </c>
      <c r="AA31" s="25">
        <v>0</v>
      </c>
      <c r="AB31" s="25">
        <v>5388</v>
      </c>
      <c r="AC31" s="25">
        <v>1289</v>
      </c>
      <c r="AD31" s="25">
        <v>1300</v>
      </c>
      <c r="AE31" s="25">
        <v>84</v>
      </c>
      <c r="AF31" s="25">
        <v>856</v>
      </c>
      <c r="AG31" s="25">
        <v>0</v>
      </c>
      <c r="AH31" s="25">
        <v>0</v>
      </c>
      <c r="AI31" s="25">
        <v>0</v>
      </c>
      <c r="AJ31" s="25">
        <v>183798</v>
      </c>
    </row>
    <row r="32" spans="1:36" ht="12.75">
      <c r="A32" s="8" t="s">
        <v>24</v>
      </c>
      <c r="B32" s="25">
        <v>38260</v>
      </c>
      <c r="C32" s="25">
        <v>1991</v>
      </c>
      <c r="D32" s="25">
        <v>6884</v>
      </c>
      <c r="E32" s="25">
        <v>842</v>
      </c>
      <c r="F32" s="25">
        <v>893</v>
      </c>
      <c r="G32" s="25">
        <v>834</v>
      </c>
      <c r="H32" s="25">
        <v>9382</v>
      </c>
      <c r="I32" s="25">
        <v>25</v>
      </c>
      <c r="J32" s="25">
        <v>0</v>
      </c>
      <c r="K32" s="25">
        <v>16587</v>
      </c>
      <c r="L32" s="25">
        <v>0</v>
      </c>
      <c r="M32" s="25">
        <v>4100</v>
      </c>
      <c r="N32" s="25">
        <v>800</v>
      </c>
      <c r="O32" s="25">
        <v>5039</v>
      </c>
      <c r="P32" s="25">
        <v>7688</v>
      </c>
      <c r="Q32" s="25">
        <v>9190</v>
      </c>
      <c r="R32" s="25">
        <v>175</v>
      </c>
      <c r="S32" s="25">
        <v>108637</v>
      </c>
      <c r="T32" s="25">
        <v>20</v>
      </c>
      <c r="U32" s="25">
        <v>50</v>
      </c>
      <c r="V32" s="25">
        <v>0</v>
      </c>
      <c r="W32" s="25">
        <v>55</v>
      </c>
      <c r="X32" s="25">
        <v>2895</v>
      </c>
      <c r="Y32" s="25">
        <v>0</v>
      </c>
      <c r="Z32" s="25">
        <v>19805</v>
      </c>
      <c r="AA32" s="25">
        <v>0</v>
      </c>
      <c r="AB32" s="25">
        <v>5151</v>
      </c>
      <c r="AC32" s="25">
        <v>136</v>
      </c>
      <c r="AD32" s="25">
        <v>2725</v>
      </c>
      <c r="AE32" s="25">
        <v>290</v>
      </c>
      <c r="AF32" s="25">
        <v>81</v>
      </c>
      <c r="AG32" s="25">
        <v>5</v>
      </c>
      <c r="AH32" s="25">
        <v>0</v>
      </c>
      <c r="AI32" s="25">
        <v>4423</v>
      </c>
      <c r="AJ32" s="25">
        <v>274847</v>
      </c>
    </row>
    <row r="33" spans="1:36" ht="12.75">
      <c r="A33" s="9" t="s">
        <v>25</v>
      </c>
      <c r="B33" s="25">
        <v>43538</v>
      </c>
      <c r="C33" s="25">
        <v>1170</v>
      </c>
      <c r="D33" s="25">
        <v>1865</v>
      </c>
      <c r="E33" s="25">
        <v>1158</v>
      </c>
      <c r="F33" s="25">
        <v>0</v>
      </c>
      <c r="G33" s="25">
        <v>2689</v>
      </c>
      <c r="H33" s="25">
        <v>23889</v>
      </c>
      <c r="I33" s="25">
        <v>105</v>
      </c>
      <c r="J33" s="25">
        <v>0</v>
      </c>
      <c r="K33" s="25">
        <v>524</v>
      </c>
      <c r="L33" s="25">
        <v>74</v>
      </c>
      <c r="M33" s="25">
        <v>6555</v>
      </c>
      <c r="N33" s="25">
        <v>438</v>
      </c>
      <c r="O33" s="25">
        <v>156</v>
      </c>
      <c r="P33" s="25">
        <v>15737</v>
      </c>
      <c r="Q33" s="25">
        <v>54034</v>
      </c>
      <c r="R33" s="25">
        <v>28</v>
      </c>
      <c r="S33" s="25">
        <v>27773</v>
      </c>
      <c r="T33" s="25">
        <v>2</v>
      </c>
      <c r="U33" s="25">
        <v>9</v>
      </c>
      <c r="V33" s="25">
        <v>0</v>
      </c>
      <c r="W33" s="25">
        <v>0</v>
      </c>
      <c r="X33" s="25">
        <v>949</v>
      </c>
      <c r="Y33" s="25">
        <v>0</v>
      </c>
      <c r="Z33" s="25">
        <v>2641</v>
      </c>
      <c r="AA33" s="25">
        <v>0</v>
      </c>
      <c r="AB33" s="25">
        <v>5504</v>
      </c>
      <c r="AC33" s="25">
        <v>24</v>
      </c>
      <c r="AD33" s="25">
        <v>46</v>
      </c>
      <c r="AE33" s="25">
        <v>1</v>
      </c>
      <c r="AF33" s="25">
        <v>3771</v>
      </c>
      <c r="AG33" s="25">
        <v>381</v>
      </c>
      <c r="AH33" s="25">
        <v>0</v>
      </c>
      <c r="AI33" s="25">
        <v>5241</v>
      </c>
      <c r="AJ33" s="25">
        <v>203741</v>
      </c>
    </row>
    <row r="34" spans="1:36" ht="12.75">
      <c r="A34" s="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1:36" ht="12.75">
      <c r="A35" s="17" t="s">
        <v>26</v>
      </c>
      <c r="B35" s="19">
        <v>277615</v>
      </c>
      <c r="C35" s="19">
        <v>5663</v>
      </c>
      <c r="D35" s="19">
        <v>23262</v>
      </c>
      <c r="E35" s="19">
        <v>2579</v>
      </c>
      <c r="F35" s="19">
        <v>1816</v>
      </c>
      <c r="G35" s="19">
        <v>16452</v>
      </c>
      <c r="H35" s="19">
        <v>155215</v>
      </c>
      <c r="I35" s="19">
        <v>10708</v>
      </c>
      <c r="J35" s="19">
        <v>26</v>
      </c>
      <c r="K35" s="19">
        <v>32574</v>
      </c>
      <c r="L35" s="19">
        <v>528</v>
      </c>
      <c r="M35" s="19">
        <v>32346</v>
      </c>
      <c r="N35" s="19">
        <v>9143</v>
      </c>
      <c r="O35" s="19">
        <v>8312</v>
      </c>
      <c r="P35" s="19">
        <v>77150</v>
      </c>
      <c r="Q35" s="19">
        <v>128759</v>
      </c>
      <c r="R35" s="19">
        <v>2937</v>
      </c>
      <c r="S35" s="19">
        <v>268215</v>
      </c>
      <c r="T35" s="19">
        <v>596</v>
      </c>
      <c r="U35" s="19">
        <v>59</v>
      </c>
      <c r="V35" s="19">
        <v>0</v>
      </c>
      <c r="W35" s="19">
        <v>90</v>
      </c>
      <c r="X35" s="19">
        <v>6325</v>
      </c>
      <c r="Y35" s="19">
        <v>107</v>
      </c>
      <c r="Z35" s="19">
        <v>85458</v>
      </c>
      <c r="AA35" s="19">
        <v>0</v>
      </c>
      <c r="AB35" s="19">
        <v>64174</v>
      </c>
      <c r="AC35" s="19">
        <v>1701</v>
      </c>
      <c r="AD35" s="19">
        <v>4203</v>
      </c>
      <c r="AE35" s="19">
        <v>1002</v>
      </c>
      <c r="AF35" s="19">
        <v>8166</v>
      </c>
      <c r="AG35" s="19">
        <v>430</v>
      </c>
      <c r="AH35" s="19">
        <v>0</v>
      </c>
      <c r="AI35" s="19">
        <v>25494</v>
      </c>
      <c r="AJ35" s="19">
        <v>1455800</v>
      </c>
    </row>
    <row r="36" spans="1:36" ht="12.75">
      <c r="A36" t="s">
        <v>59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2.75">
      <c r="A37" s="4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5" ht="12.75">
      <c r="A38" s="6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2.75">
      <c r="A39" s="11" t="s">
        <v>211</v>
      </c>
      <c r="B39" s="46" t="s">
        <v>207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2.75">
      <c r="A40" s="6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6" ht="12.75">
      <c r="A41" s="92"/>
      <c r="B41" s="93" t="s">
        <v>30</v>
      </c>
      <c r="C41" s="93" t="s">
        <v>154</v>
      </c>
      <c r="D41" s="93" t="s">
        <v>31</v>
      </c>
      <c r="E41" s="93" t="s">
        <v>119</v>
      </c>
      <c r="F41" s="93" t="s">
        <v>32</v>
      </c>
      <c r="G41" s="93" t="s">
        <v>33</v>
      </c>
      <c r="H41" s="93" t="s">
        <v>46</v>
      </c>
      <c r="I41" s="93" t="s">
        <v>34</v>
      </c>
      <c r="J41" s="93" t="s">
        <v>35</v>
      </c>
      <c r="K41" s="93" t="s">
        <v>51</v>
      </c>
      <c r="L41" s="93" t="s">
        <v>36</v>
      </c>
      <c r="M41" s="93" t="s">
        <v>37</v>
      </c>
      <c r="N41" s="93" t="s">
        <v>53</v>
      </c>
      <c r="O41" s="93" t="s">
        <v>38</v>
      </c>
      <c r="P41" s="93" t="s">
        <v>54</v>
      </c>
      <c r="Q41" s="93" t="s">
        <v>44</v>
      </c>
      <c r="R41" s="93" t="s">
        <v>39</v>
      </c>
      <c r="S41" s="93" t="s">
        <v>40</v>
      </c>
      <c r="T41" s="93" t="s">
        <v>42</v>
      </c>
      <c r="U41" s="93" t="s">
        <v>43</v>
      </c>
      <c r="V41" s="93" t="s">
        <v>41</v>
      </c>
      <c r="W41" s="93" t="s">
        <v>120</v>
      </c>
      <c r="X41" s="93" t="s">
        <v>55</v>
      </c>
      <c r="Y41" s="93" t="s">
        <v>45</v>
      </c>
      <c r="Z41" s="93" t="s">
        <v>47</v>
      </c>
      <c r="AA41" s="93" t="s">
        <v>155</v>
      </c>
      <c r="AB41" s="93" t="s">
        <v>48</v>
      </c>
      <c r="AC41" s="93" t="s">
        <v>49</v>
      </c>
      <c r="AD41" s="93" t="s">
        <v>121</v>
      </c>
      <c r="AE41" s="93" t="s">
        <v>52</v>
      </c>
      <c r="AF41" s="93" t="s">
        <v>50</v>
      </c>
      <c r="AG41" s="93" t="s">
        <v>122</v>
      </c>
      <c r="AH41" s="93" t="s">
        <v>120</v>
      </c>
      <c r="AI41" s="93" t="s">
        <v>156</v>
      </c>
      <c r="AJ41" s="94" t="s">
        <v>157</v>
      </c>
    </row>
    <row r="42" spans="1:36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90"/>
      <c r="AJ42" s="91" t="s">
        <v>142</v>
      </c>
    </row>
    <row r="43" spans="1:36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J43" s="44"/>
    </row>
    <row r="44" spans="1:36" ht="12.75">
      <c r="A44" s="2" t="s">
        <v>0</v>
      </c>
      <c r="B44" s="41">
        <f>+B6/$AJ6*100</f>
        <v>21.379527559055116</v>
      </c>
      <c r="C44" s="41">
        <f aca="true" t="shared" si="0" ref="C44:AJ44">+C6/$AJ6*100</f>
        <v>0</v>
      </c>
      <c r="D44" s="41">
        <f t="shared" si="0"/>
        <v>0</v>
      </c>
      <c r="E44" s="41">
        <f t="shared" si="0"/>
        <v>0</v>
      </c>
      <c r="F44" s="41">
        <f t="shared" si="0"/>
        <v>0</v>
      </c>
      <c r="G44" s="41">
        <f t="shared" si="0"/>
        <v>27.244094488188974</v>
      </c>
      <c r="H44" s="41">
        <f t="shared" si="0"/>
        <v>1.3795275590551181</v>
      </c>
      <c r="I44" s="41">
        <f t="shared" si="0"/>
        <v>0.3716535433070866</v>
      </c>
      <c r="J44" s="41">
        <f t="shared" si="0"/>
        <v>0</v>
      </c>
      <c r="K44" s="41">
        <f t="shared" si="0"/>
        <v>0</v>
      </c>
      <c r="L44" s="41">
        <f t="shared" si="0"/>
        <v>0</v>
      </c>
      <c r="M44" s="41">
        <f t="shared" si="0"/>
        <v>0.050393700787401574</v>
      </c>
      <c r="N44" s="41">
        <f t="shared" si="0"/>
        <v>5.133858267716535</v>
      </c>
      <c r="O44" s="41">
        <f t="shared" si="0"/>
        <v>0</v>
      </c>
      <c r="P44" s="41">
        <f t="shared" si="0"/>
        <v>0.6614173228346456</v>
      </c>
      <c r="Q44" s="41">
        <f t="shared" si="0"/>
        <v>24.875590551181105</v>
      </c>
      <c r="R44" s="41">
        <f t="shared" si="0"/>
        <v>0</v>
      </c>
      <c r="S44" s="41">
        <f t="shared" si="0"/>
        <v>2.5511811023622046</v>
      </c>
      <c r="T44" s="41">
        <f t="shared" si="0"/>
        <v>0</v>
      </c>
      <c r="U44" s="41">
        <f t="shared" si="0"/>
        <v>0</v>
      </c>
      <c r="V44" s="41">
        <f t="shared" si="0"/>
        <v>0</v>
      </c>
      <c r="W44" s="41">
        <f t="shared" si="0"/>
        <v>0</v>
      </c>
      <c r="X44" s="41">
        <f t="shared" si="0"/>
        <v>0.23307086614173228</v>
      </c>
      <c r="Y44" s="41">
        <f t="shared" si="0"/>
        <v>0</v>
      </c>
      <c r="Z44" s="41">
        <f t="shared" si="0"/>
        <v>1.2913385826771655</v>
      </c>
      <c r="AA44" s="41">
        <f t="shared" si="0"/>
        <v>0</v>
      </c>
      <c r="AB44" s="41">
        <f t="shared" si="0"/>
        <v>2.07244094488189</v>
      </c>
      <c r="AC44" s="41">
        <f t="shared" si="0"/>
        <v>0</v>
      </c>
      <c r="AD44" s="41">
        <f t="shared" si="0"/>
        <v>8.163779527559054</v>
      </c>
      <c r="AE44" s="41">
        <f t="shared" si="0"/>
        <v>0</v>
      </c>
      <c r="AF44" s="41">
        <f t="shared" si="0"/>
        <v>4.251968503937007</v>
      </c>
      <c r="AG44" s="41">
        <f t="shared" si="0"/>
        <v>0</v>
      </c>
      <c r="AH44" s="41">
        <f t="shared" si="0"/>
        <v>0</v>
      </c>
      <c r="AI44" s="41">
        <f t="shared" si="0"/>
        <v>0</v>
      </c>
      <c r="AJ44" s="25">
        <f t="shared" si="0"/>
        <v>100</v>
      </c>
    </row>
    <row r="45" spans="1:36" ht="12.75">
      <c r="A45" s="2" t="s">
        <v>1</v>
      </c>
      <c r="B45" s="41">
        <f aca="true" t="shared" si="1" ref="B45:AJ52">+B7/$AJ7*100</f>
        <v>35.847457627118644</v>
      </c>
      <c r="C45" s="41">
        <f t="shared" si="1"/>
        <v>0</v>
      </c>
      <c r="D45" s="41">
        <f t="shared" si="1"/>
        <v>2.5342242503259453</v>
      </c>
      <c r="E45" s="41">
        <f t="shared" si="1"/>
        <v>0.05948500651890482</v>
      </c>
      <c r="F45" s="41">
        <f t="shared" si="1"/>
        <v>0.31209256844850064</v>
      </c>
      <c r="G45" s="41">
        <f t="shared" si="1"/>
        <v>1.1204367666232073</v>
      </c>
      <c r="H45" s="41">
        <f t="shared" si="1"/>
        <v>8.55606258148631</v>
      </c>
      <c r="I45" s="41">
        <f t="shared" si="1"/>
        <v>0.8164928292046936</v>
      </c>
      <c r="J45" s="41">
        <f t="shared" si="1"/>
        <v>0</v>
      </c>
      <c r="K45" s="41">
        <f t="shared" si="1"/>
        <v>1.0609517601043026</v>
      </c>
      <c r="L45" s="41">
        <f t="shared" si="1"/>
        <v>0</v>
      </c>
      <c r="M45" s="41">
        <f t="shared" si="1"/>
        <v>1.4292698826597132</v>
      </c>
      <c r="N45" s="41">
        <f t="shared" si="1"/>
        <v>0</v>
      </c>
      <c r="O45" s="41">
        <f t="shared" si="1"/>
        <v>0</v>
      </c>
      <c r="P45" s="41">
        <f t="shared" si="1"/>
        <v>0.30801825293350715</v>
      </c>
      <c r="Q45" s="41">
        <f t="shared" si="1"/>
        <v>11.172588005215124</v>
      </c>
      <c r="R45" s="41">
        <f t="shared" si="1"/>
        <v>0</v>
      </c>
      <c r="S45" s="41">
        <f t="shared" si="1"/>
        <v>23.64406779661017</v>
      </c>
      <c r="T45" s="41">
        <f t="shared" si="1"/>
        <v>0.1491199478487614</v>
      </c>
      <c r="U45" s="41">
        <f t="shared" si="1"/>
        <v>0</v>
      </c>
      <c r="V45" s="41">
        <f t="shared" si="1"/>
        <v>0</v>
      </c>
      <c r="W45" s="41">
        <f t="shared" si="1"/>
        <v>0</v>
      </c>
      <c r="X45" s="41">
        <f t="shared" si="1"/>
        <v>0</v>
      </c>
      <c r="Y45" s="41">
        <f t="shared" si="1"/>
        <v>0</v>
      </c>
      <c r="Z45" s="41">
        <f t="shared" si="1"/>
        <v>8.171447196870925</v>
      </c>
      <c r="AA45" s="41">
        <f t="shared" si="1"/>
        <v>0</v>
      </c>
      <c r="AB45" s="41">
        <f t="shared" si="1"/>
        <v>3.6676988265971313</v>
      </c>
      <c r="AC45" s="41">
        <f t="shared" si="1"/>
        <v>0.9656127770534549</v>
      </c>
      <c r="AD45" s="41">
        <f t="shared" si="1"/>
        <v>0</v>
      </c>
      <c r="AE45" s="41">
        <f t="shared" si="1"/>
        <v>0.04074315514993481</v>
      </c>
      <c r="AF45" s="41">
        <f t="shared" si="1"/>
        <v>0.14504563233376794</v>
      </c>
      <c r="AG45" s="41">
        <f t="shared" si="1"/>
        <v>0</v>
      </c>
      <c r="AH45" s="41">
        <f t="shared" si="1"/>
        <v>0</v>
      </c>
      <c r="AI45" s="41">
        <f t="shared" si="1"/>
        <v>0</v>
      </c>
      <c r="AJ45" s="25">
        <f t="shared" si="1"/>
        <v>100</v>
      </c>
    </row>
    <row r="46" spans="1:36" ht="12.75">
      <c r="A46" s="1" t="s">
        <v>2</v>
      </c>
      <c r="B46" s="41">
        <f t="shared" si="1"/>
        <v>2.762904262154637</v>
      </c>
      <c r="C46" s="41">
        <f t="shared" si="1"/>
        <v>0.006119389284949362</v>
      </c>
      <c r="D46" s="41">
        <f t="shared" si="1"/>
        <v>0.211118930330753</v>
      </c>
      <c r="E46" s="41">
        <f t="shared" si="1"/>
        <v>0</v>
      </c>
      <c r="F46" s="41">
        <f t="shared" si="1"/>
        <v>0</v>
      </c>
      <c r="G46" s="41">
        <f t="shared" si="1"/>
        <v>0.07649236606186703</v>
      </c>
      <c r="H46" s="41">
        <f t="shared" si="1"/>
        <v>2.1050699140225806</v>
      </c>
      <c r="I46" s="41">
        <f t="shared" si="1"/>
        <v>3.426857999571643</v>
      </c>
      <c r="J46" s="41">
        <f t="shared" si="1"/>
        <v>0</v>
      </c>
      <c r="K46" s="41">
        <f t="shared" si="1"/>
        <v>23.287335923874796</v>
      </c>
      <c r="L46" s="41">
        <f t="shared" si="1"/>
        <v>0</v>
      </c>
      <c r="M46" s="41">
        <f t="shared" si="1"/>
        <v>0.6302970963497843</v>
      </c>
      <c r="N46" s="41">
        <f t="shared" si="1"/>
        <v>1.6277575497965304</v>
      </c>
      <c r="O46" s="41">
        <f t="shared" si="1"/>
        <v>5.984762720680476</v>
      </c>
      <c r="P46" s="41">
        <f t="shared" si="1"/>
        <v>6.498791420616222</v>
      </c>
      <c r="Q46" s="41">
        <f t="shared" si="1"/>
        <v>0.10402961784413914</v>
      </c>
      <c r="R46" s="41">
        <f t="shared" si="1"/>
        <v>1.8296973961998593</v>
      </c>
      <c r="S46" s="41">
        <f t="shared" si="1"/>
        <v>33.99626717253618</v>
      </c>
      <c r="T46" s="41">
        <f t="shared" si="1"/>
        <v>0.1958204571183796</v>
      </c>
      <c r="U46" s="41">
        <f t="shared" si="1"/>
        <v>0</v>
      </c>
      <c r="V46" s="41">
        <f t="shared" si="1"/>
        <v>0</v>
      </c>
      <c r="W46" s="41">
        <f t="shared" si="1"/>
        <v>0</v>
      </c>
      <c r="X46" s="41">
        <f t="shared" si="1"/>
        <v>0</v>
      </c>
      <c r="Y46" s="41">
        <f t="shared" si="1"/>
        <v>0</v>
      </c>
      <c r="Z46" s="41">
        <f t="shared" si="1"/>
        <v>2.1938010586543464</v>
      </c>
      <c r="AA46" s="41">
        <f t="shared" si="1"/>
        <v>0</v>
      </c>
      <c r="AB46" s="41">
        <f t="shared" si="1"/>
        <v>0.058134198207018935</v>
      </c>
      <c r="AC46" s="41">
        <f t="shared" si="1"/>
        <v>0</v>
      </c>
      <c r="AD46" s="41">
        <f t="shared" si="1"/>
        <v>0.22947709818560108</v>
      </c>
      <c r="AE46" s="41">
        <f t="shared" si="1"/>
        <v>0.02753725178227213</v>
      </c>
      <c r="AF46" s="41">
        <f t="shared" si="1"/>
        <v>0.058134198207018935</v>
      </c>
      <c r="AG46" s="41">
        <f t="shared" si="1"/>
        <v>0</v>
      </c>
      <c r="AH46" s="41">
        <f t="shared" si="1"/>
        <v>0</v>
      </c>
      <c r="AI46" s="41">
        <f t="shared" si="1"/>
        <v>0</v>
      </c>
      <c r="AJ46" s="25">
        <f t="shared" si="1"/>
        <v>100</v>
      </c>
    </row>
    <row r="47" spans="1:36" ht="12.75">
      <c r="A47" s="1" t="s">
        <v>3</v>
      </c>
      <c r="B47" s="41">
        <f t="shared" si="1"/>
        <v>27.77893446225739</v>
      </c>
      <c r="C47" s="41">
        <f t="shared" si="1"/>
        <v>0</v>
      </c>
      <c r="D47" s="41">
        <f t="shared" si="1"/>
        <v>0.11566844796076527</v>
      </c>
      <c r="E47" s="41">
        <f t="shared" si="1"/>
        <v>0.12260855483841118</v>
      </c>
      <c r="F47" s="41">
        <f t="shared" si="1"/>
        <v>0</v>
      </c>
      <c r="G47" s="41">
        <f t="shared" si="1"/>
        <v>1.3012700395586092</v>
      </c>
      <c r="H47" s="41">
        <f t="shared" si="1"/>
        <v>33.76246327526778</v>
      </c>
      <c r="I47" s="41">
        <f t="shared" si="1"/>
        <v>2.9356652092442226</v>
      </c>
      <c r="J47" s="41">
        <f t="shared" si="1"/>
        <v>0</v>
      </c>
      <c r="K47" s="41">
        <f t="shared" si="1"/>
        <v>0.04973743262312907</v>
      </c>
      <c r="L47" s="41">
        <f t="shared" si="1"/>
        <v>0</v>
      </c>
      <c r="M47" s="41">
        <f t="shared" si="1"/>
        <v>1.795174312351077</v>
      </c>
      <c r="N47" s="41">
        <f t="shared" si="1"/>
        <v>0.00462673791843061</v>
      </c>
      <c r="O47" s="41">
        <f t="shared" si="1"/>
        <v>0.35972887315797997</v>
      </c>
      <c r="P47" s="41">
        <f t="shared" si="1"/>
        <v>2.723991949476022</v>
      </c>
      <c r="Q47" s="41">
        <f t="shared" si="1"/>
        <v>10.553589191940222</v>
      </c>
      <c r="R47" s="41">
        <f t="shared" si="1"/>
        <v>0</v>
      </c>
      <c r="S47" s="41">
        <f t="shared" si="1"/>
        <v>13.681264024799313</v>
      </c>
      <c r="T47" s="41">
        <f t="shared" si="1"/>
        <v>0.07865454461332037</v>
      </c>
      <c r="U47" s="41">
        <f t="shared" si="1"/>
        <v>0</v>
      </c>
      <c r="V47" s="41">
        <f t="shared" si="1"/>
        <v>0</v>
      </c>
      <c r="W47" s="41">
        <f t="shared" si="1"/>
        <v>0</v>
      </c>
      <c r="X47" s="41">
        <f t="shared" si="1"/>
        <v>0.04858074814352141</v>
      </c>
      <c r="Y47" s="41">
        <f t="shared" si="1"/>
        <v>0</v>
      </c>
      <c r="Z47" s="41">
        <f t="shared" si="1"/>
        <v>3.448076433710413</v>
      </c>
      <c r="AA47" s="41">
        <f t="shared" si="1"/>
        <v>0</v>
      </c>
      <c r="AB47" s="41">
        <f t="shared" si="1"/>
        <v>0.1711893029819326</v>
      </c>
      <c r="AC47" s="41">
        <f t="shared" si="1"/>
        <v>0.003470053438822958</v>
      </c>
      <c r="AD47" s="41">
        <f t="shared" si="1"/>
        <v>0</v>
      </c>
      <c r="AE47" s="41">
        <f t="shared" si="1"/>
        <v>0.28801443542230554</v>
      </c>
      <c r="AF47" s="41">
        <f t="shared" si="1"/>
        <v>0.6720336826520462</v>
      </c>
      <c r="AG47" s="41">
        <f t="shared" si="1"/>
        <v>0</v>
      </c>
      <c r="AH47" s="41">
        <f t="shared" si="1"/>
        <v>0</v>
      </c>
      <c r="AI47" s="41">
        <f t="shared" si="1"/>
        <v>0.038170587827052536</v>
      </c>
      <c r="AJ47" s="25">
        <f t="shared" si="1"/>
        <v>100</v>
      </c>
    </row>
    <row r="48" spans="1:36" ht="12.75">
      <c r="A48" s="2" t="s">
        <v>4</v>
      </c>
      <c r="B48" s="41">
        <f t="shared" si="1"/>
        <v>11.607524583155195</v>
      </c>
      <c r="C48" s="41">
        <f t="shared" si="1"/>
        <v>0</v>
      </c>
      <c r="D48" s="41">
        <f t="shared" si="1"/>
        <v>0</v>
      </c>
      <c r="E48" s="41">
        <f t="shared" si="1"/>
        <v>0</v>
      </c>
      <c r="F48" s="41">
        <f t="shared" si="1"/>
        <v>0</v>
      </c>
      <c r="G48" s="41">
        <f t="shared" si="1"/>
        <v>0</v>
      </c>
      <c r="H48" s="41">
        <f t="shared" si="1"/>
        <v>40.33775117571612</v>
      </c>
      <c r="I48" s="41">
        <f t="shared" si="1"/>
        <v>8.9354424967935</v>
      </c>
      <c r="J48" s="41">
        <f t="shared" si="1"/>
        <v>0</v>
      </c>
      <c r="K48" s="41">
        <f t="shared" si="1"/>
        <v>0</v>
      </c>
      <c r="L48" s="41">
        <f t="shared" si="1"/>
        <v>0</v>
      </c>
      <c r="M48" s="41">
        <f t="shared" si="1"/>
        <v>0.021376656690893545</v>
      </c>
      <c r="N48" s="41">
        <f t="shared" si="1"/>
        <v>0.4061564771269773</v>
      </c>
      <c r="O48" s="41">
        <f t="shared" si="1"/>
        <v>0</v>
      </c>
      <c r="P48" s="41">
        <f t="shared" si="1"/>
        <v>0.5344164172723386</v>
      </c>
      <c r="Q48" s="41">
        <f t="shared" si="1"/>
        <v>0.5771697306541257</v>
      </c>
      <c r="R48" s="41">
        <f t="shared" si="1"/>
        <v>0</v>
      </c>
      <c r="S48" s="41">
        <f t="shared" si="1"/>
        <v>12.099187687045745</v>
      </c>
      <c r="T48" s="41">
        <f t="shared" si="1"/>
        <v>0</v>
      </c>
      <c r="U48" s="41">
        <f t="shared" si="1"/>
        <v>0</v>
      </c>
      <c r="V48" s="41">
        <f t="shared" si="1"/>
        <v>0</v>
      </c>
      <c r="W48" s="41">
        <f t="shared" si="1"/>
        <v>0</v>
      </c>
      <c r="X48" s="41">
        <f t="shared" si="1"/>
        <v>0</v>
      </c>
      <c r="Y48" s="41">
        <f t="shared" si="1"/>
        <v>0</v>
      </c>
      <c r="Z48" s="41">
        <f t="shared" si="1"/>
        <v>13.87345019238991</v>
      </c>
      <c r="AA48" s="41">
        <f t="shared" si="1"/>
        <v>0</v>
      </c>
      <c r="AB48" s="41">
        <f t="shared" si="1"/>
        <v>0.10688328345446774</v>
      </c>
      <c r="AC48" s="41">
        <f t="shared" si="1"/>
        <v>0</v>
      </c>
      <c r="AD48" s="41">
        <f t="shared" si="1"/>
        <v>0.08550662676357418</v>
      </c>
      <c r="AE48" s="41">
        <f t="shared" si="1"/>
        <v>0.04275331338178709</v>
      </c>
      <c r="AF48" s="41">
        <f t="shared" si="1"/>
        <v>0</v>
      </c>
      <c r="AG48" s="41">
        <f t="shared" si="1"/>
        <v>0</v>
      </c>
      <c r="AH48" s="41">
        <f t="shared" si="1"/>
        <v>0</v>
      </c>
      <c r="AI48" s="41">
        <f t="shared" si="1"/>
        <v>0</v>
      </c>
      <c r="AJ48" s="25">
        <f t="shared" si="1"/>
        <v>100</v>
      </c>
    </row>
    <row r="49" spans="1:36" ht="12.75">
      <c r="A49" s="1" t="s">
        <v>5</v>
      </c>
      <c r="B49" s="41">
        <f t="shared" si="1"/>
        <v>13.059528111931437</v>
      </c>
      <c r="C49" s="41">
        <f t="shared" si="1"/>
        <v>0</v>
      </c>
      <c r="D49" s="41">
        <f t="shared" si="1"/>
        <v>0.841550931901492</v>
      </c>
      <c r="E49" s="41">
        <f t="shared" si="1"/>
        <v>0</v>
      </c>
      <c r="F49" s="41">
        <f t="shared" si="1"/>
        <v>0</v>
      </c>
      <c r="G49" s="41">
        <f t="shared" si="1"/>
        <v>0.11616500593732253</v>
      </c>
      <c r="H49" s="41">
        <f t="shared" si="1"/>
        <v>8.42583509732046</v>
      </c>
      <c r="I49" s="41">
        <f t="shared" si="1"/>
        <v>1.17455728225515</v>
      </c>
      <c r="J49" s="41">
        <f t="shared" si="1"/>
        <v>0</v>
      </c>
      <c r="K49" s="41">
        <f t="shared" si="1"/>
        <v>0.34333212865919766</v>
      </c>
      <c r="L49" s="41">
        <f t="shared" si="1"/>
        <v>0.002581444576384945</v>
      </c>
      <c r="M49" s="41">
        <f t="shared" si="1"/>
        <v>0.7124787030822448</v>
      </c>
      <c r="N49" s="41">
        <f t="shared" si="1"/>
        <v>0.02581444576384945</v>
      </c>
      <c r="O49" s="41">
        <f t="shared" si="1"/>
        <v>0</v>
      </c>
      <c r="P49" s="41">
        <f t="shared" si="1"/>
        <v>0.16263100831225152</v>
      </c>
      <c r="Q49" s="41">
        <f t="shared" si="1"/>
        <v>0.7563632608807889</v>
      </c>
      <c r="R49" s="41">
        <f t="shared" si="1"/>
        <v>0</v>
      </c>
      <c r="S49" s="41">
        <f t="shared" si="1"/>
        <v>8.51360421291755</v>
      </c>
      <c r="T49" s="41">
        <f t="shared" si="1"/>
        <v>0</v>
      </c>
      <c r="U49" s="41">
        <f t="shared" si="1"/>
        <v>0</v>
      </c>
      <c r="V49" s="41">
        <f t="shared" si="1"/>
        <v>0</v>
      </c>
      <c r="W49" s="41">
        <f t="shared" si="1"/>
        <v>0</v>
      </c>
      <c r="X49" s="41">
        <f t="shared" si="1"/>
        <v>0</v>
      </c>
      <c r="Y49" s="41">
        <f t="shared" si="1"/>
        <v>0</v>
      </c>
      <c r="Z49" s="41">
        <f t="shared" si="1"/>
        <v>65.18147555371986</v>
      </c>
      <c r="AA49" s="41">
        <f t="shared" si="1"/>
        <v>0</v>
      </c>
      <c r="AB49" s="41">
        <f t="shared" si="1"/>
        <v>0.018070112034694615</v>
      </c>
      <c r="AC49" s="41">
        <f t="shared" si="1"/>
        <v>0</v>
      </c>
      <c r="AD49" s="41">
        <f t="shared" si="1"/>
        <v>0</v>
      </c>
      <c r="AE49" s="41">
        <f t="shared" si="1"/>
        <v>0</v>
      </c>
      <c r="AF49" s="41">
        <f t="shared" si="1"/>
        <v>0.007744333729154835</v>
      </c>
      <c r="AG49" s="41">
        <f t="shared" si="1"/>
        <v>0</v>
      </c>
      <c r="AH49" s="41">
        <f t="shared" si="1"/>
        <v>0</v>
      </c>
      <c r="AI49" s="41">
        <f t="shared" si="1"/>
        <v>0.1832825649233311</v>
      </c>
      <c r="AJ49" s="25">
        <f t="shared" si="1"/>
        <v>100</v>
      </c>
    </row>
    <row r="50" spans="1:36" ht="12.75">
      <c r="A50" s="4" t="s">
        <v>6</v>
      </c>
      <c r="B50" s="41">
        <f t="shared" si="1"/>
        <v>12.978929937760519</v>
      </c>
      <c r="C50" s="41">
        <f t="shared" si="1"/>
        <v>0.8211043225032832</v>
      </c>
      <c r="D50" s="41">
        <f t="shared" si="1"/>
        <v>3.4385884771312742</v>
      </c>
      <c r="E50" s="41">
        <f t="shared" si="1"/>
        <v>0.015988123108547934</v>
      </c>
      <c r="F50" s="41">
        <f t="shared" si="1"/>
        <v>0.5139039570604693</v>
      </c>
      <c r="G50" s="41">
        <f t="shared" si="1"/>
        <v>0.0582424484668532</v>
      </c>
      <c r="H50" s="41">
        <f t="shared" si="1"/>
        <v>2.334265973847999</v>
      </c>
      <c r="I50" s="41">
        <f t="shared" si="1"/>
        <v>0.007994061554273967</v>
      </c>
      <c r="J50" s="41">
        <f t="shared" si="1"/>
        <v>0</v>
      </c>
      <c r="K50" s="41">
        <f t="shared" si="1"/>
        <v>7.160395135042539</v>
      </c>
      <c r="L50" s="41">
        <f t="shared" si="1"/>
        <v>0</v>
      </c>
      <c r="M50" s="41">
        <f t="shared" si="1"/>
        <v>2.7876434648546793</v>
      </c>
      <c r="N50" s="41">
        <f t="shared" si="1"/>
        <v>0.8633586478615886</v>
      </c>
      <c r="O50" s="41">
        <f t="shared" si="1"/>
        <v>0.3688688402900702</v>
      </c>
      <c r="P50" s="41">
        <f t="shared" si="1"/>
        <v>1.8466282190372867</v>
      </c>
      <c r="Q50" s="41">
        <f t="shared" si="1"/>
        <v>3.556215382858448</v>
      </c>
      <c r="R50" s="41">
        <f t="shared" si="1"/>
        <v>0</v>
      </c>
      <c r="S50" s="41">
        <f t="shared" si="1"/>
        <v>43.04687946097185</v>
      </c>
      <c r="T50" s="41">
        <f t="shared" si="1"/>
        <v>0.022840175869354194</v>
      </c>
      <c r="U50" s="41">
        <f t="shared" si="1"/>
        <v>0</v>
      </c>
      <c r="V50" s="41">
        <f t="shared" si="1"/>
        <v>0</v>
      </c>
      <c r="W50" s="41">
        <f t="shared" si="1"/>
        <v>0.06281048364072403</v>
      </c>
      <c r="X50" s="41">
        <f t="shared" si="1"/>
        <v>1.7632615771141436</v>
      </c>
      <c r="Y50" s="41">
        <f t="shared" si="1"/>
        <v>0</v>
      </c>
      <c r="Z50" s="41">
        <f t="shared" si="1"/>
        <v>9.504939188031749</v>
      </c>
      <c r="AA50" s="41">
        <f t="shared" si="1"/>
        <v>0</v>
      </c>
      <c r="AB50" s="41">
        <f t="shared" si="1"/>
        <v>0.8199623137098155</v>
      </c>
      <c r="AC50" s="41">
        <f t="shared" si="1"/>
        <v>0</v>
      </c>
      <c r="AD50" s="41">
        <f t="shared" si="1"/>
        <v>0.2683720664649118</v>
      </c>
      <c r="AE50" s="41">
        <f t="shared" si="1"/>
        <v>0</v>
      </c>
      <c r="AF50" s="41">
        <f t="shared" si="1"/>
        <v>0.005710043967338548</v>
      </c>
      <c r="AG50" s="41">
        <f t="shared" si="1"/>
        <v>0.0022840175869354193</v>
      </c>
      <c r="AH50" s="41">
        <f t="shared" si="1"/>
        <v>0</v>
      </c>
      <c r="AI50" s="41">
        <f t="shared" si="1"/>
        <v>2.4404727916404956</v>
      </c>
      <c r="AJ50" s="25">
        <f t="shared" si="1"/>
        <v>100</v>
      </c>
    </row>
    <row r="51" spans="1:36" ht="12.75">
      <c r="A51" s="4" t="s">
        <v>7</v>
      </c>
      <c r="B51" s="41">
        <f t="shared" si="1"/>
        <v>9.919541308669572</v>
      </c>
      <c r="C51" s="41">
        <f t="shared" si="1"/>
        <v>0.3353156489168366</v>
      </c>
      <c r="D51" s="41">
        <f t="shared" si="1"/>
        <v>0.8856428589711868</v>
      </c>
      <c r="E51" s="41">
        <f t="shared" si="1"/>
        <v>0.05375289028437839</v>
      </c>
      <c r="F51" s="41">
        <f t="shared" si="1"/>
        <v>0.37797667295205756</v>
      </c>
      <c r="G51" s="41">
        <f t="shared" si="1"/>
        <v>0.02389017345972373</v>
      </c>
      <c r="H51" s="41">
        <f t="shared" si="1"/>
        <v>1.1501412079895568</v>
      </c>
      <c r="I51" s="41">
        <f t="shared" si="1"/>
        <v>0</v>
      </c>
      <c r="J51" s="41">
        <f t="shared" si="1"/>
        <v>0</v>
      </c>
      <c r="K51" s="41">
        <f t="shared" si="1"/>
        <v>7.18496966801191</v>
      </c>
      <c r="L51" s="41">
        <f t="shared" si="1"/>
        <v>0</v>
      </c>
      <c r="M51" s="41">
        <f t="shared" si="1"/>
        <v>0.947074733581905</v>
      </c>
      <c r="N51" s="41">
        <f t="shared" si="1"/>
        <v>0.007678984326339769</v>
      </c>
      <c r="O51" s="41">
        <f t="shared" si="1"/>
        <v>2.9913910053496924</v>
      </c>
      <c r="P51" s="41">
        <f t="shared" si="1"/>
        <v>2.8591418308405077</v>
      </c>
      <c r="Q51" s="41">
        <f t="shared" si="1"/>
        <v>0.1305427335477761</v>
      </c>
      <c r="R51" s="41">
        <f t="shared" si="1"/>
        <v>0</v>
      </c>
      <c r="S51" s="41">
        <f t="shared" si="1"/>
        <v>46.413487709358975</v>
      </c>
      <c r="T51" s="41">
        <f t="shared" si="1"/>
        <v>0</v>
      </c>
      <c r="U51" s="41">
        <f t="shared" si="1"/>
        <v>0</v>
      </c>
      <c r="V51" s="41">
        <f t="shared" si="1"/>
        <v>0</v>
      </c>
      <c r="W51" s="41">
        <f t="shared" si="1"/>
        <v>0</v>
      </c>
      <c r="X51" s="41">
        <f t="shared" si="1"/>
        <v>0.2218373249831489</v>
      </c>
      <c r="Y51" s="41">
        <f t="shared" si="1"/>
        <v>0</v>
      </c>
      <c r="Z51" s="41">
        <f t="shared" si="1"/>
        <v>5.159424246819621</v>
      </c>
      <c r="AA51" s="41">
        <f t="shared" si="1"/>
        <v>0</v>
      </c>
      <c r="AB51" s="41">
        <f t="shared" si="1"/>
        <v>0.10579933960734793</v>
      </c>
      <c r="AC51" s="41">
        <f t="shared" si="1"/>
        <v>0</v>
      </c>
      <c r="AD51" s="41">
        <f t="shared" si="1"/>
        <v>2.124518996954003</v>
      </c>
      <c r="AE51" s="41">
        <f t="shared" si="1"/>
        <v>0.2474339394042815</v>
      </c>
      <c r="AF51" s="41">
        <f t="shared" si="1"/>
        <v>0.063138315572127</v>
      </c>
      <c r="AG51" s="41">
        <f t="shared" si="1"/>
        <v>0</v>
      </c>
      <c r="AH51" s="41">
        <f t="shared" si="1"/>
        <v>0</v>
      </c>
      <c r="AI51" s="41">
        <f t="shared" si="1"/>
        <v>1.507640589404708</v>
      </c>
      <c r="AJ51" s="25">
        <f t="shared" si="1"/>
        <v>100</v>
      </c>
    </row>
    <row r="52" spans="1:36" ht="12.75">
      <c r="A52" s="1" t="s">
        <v>8</v>
      </c>
      <c r="B52" s="41">
        <f t="shared" si="1"/>
        <v>10.761513907888737</v>
      </c>
      <c r="C52" s="41">
        <f t="shared" si="1"/>
        <v>2.3992423445227824</v>
      </c>
      <c r="D52" s="41">
        <f t="shared" si="1"/>
        <v>2.7219474551895892</v>
      </c>
      <c r="E52" s="41">
        <f t="shared" si="1"/>
        <v>0</v>
      </c>
      <c r="F52" s="41">
        <f t="shared" si="1"/>
        <v>0</v>
      </c>
      <c r="G52" s="41">
        <f t="shared" si="1"/>
        <v>0.4454733592900487</v>
      </c>
      <c r="H52" s="41">
        <f t="shared" si="1"/>
        <v>6.569855133466625</v>
      </c>
      <c r="I52" s="41">
        <f t="shared" si="1"/>
        <v>0.07366094917394507</v>
      </c>
      <c r="J52" s="41">
        <f t="shared" si="1"/>
        <v>0</v>
      </c>
      <c r="K52" s="41">
        <f t="shared" si="1"/>
        <v>0.042091970956540034</v>
      </c>
      <c r="L52" s="41">
        <f aca="true" t="shared" si="2" ref="L52:AJ52">+L14/$AJ14*100</f>
        <v>0</v>
      </c>
      <c r="M52" s="41">
        <f t="shared" si="2"/>
        <v>0.18590620505805183</v>
      </c>
      <c r="N52" s="41">
        <f t="shared" si="2"/>
        <v>1.1434985443193377</v>
      </c>
      <c r="O52" s="41">
        <f t="shared" si="2"/>
        <v>0.017538321231891682</v>
      </c>
      <c r="P52" s="41">
        <f t="shared" si="2"/>
        <v>1.9853379634501387</v>
      </c>
      <c r="Q52" s="41">
        <f t="shared" si="2"/>
        <v>0.3928583955943737</v>
      </c>
      <c r="R52" s="41">
        <f t="shared" si="2"/>
        <v>0.8102704409133958</v>
      </c>
      <c r="S52" s="41">
        <f t="shared" si="2"/>
        <v>27.93854572240345</v>
      </c>
      <c r="T52" s="41">
        <f t="shared" si="2"/>
        <v>0</v>
      </c>
      <c r="U52" s="41">
        <f t="shared" si="2"/>
        <v>0</v>
      </c>
      <c r="V52" s="41">
        <f t="shared" si="2"/>
        <v>0</v>
      </c>
      <c r="W52" s="41">
        <f t="shared" si="2"/>
        <v>0</v>
      </c>
      <c r="X52" s="41">
        <f t="shared" si="2"/>
        <v>0.729594163246694</v>
      </c>
      <c r="Y52" s="41">
        <f t="shared" si="2"/>
        <v>0</v>
      </c>
      <c r="Z52" s="41">
        <f t="shared" si="2"/>
        <v>0.19292153355080852</v>
      </c>
      <c r="AA52" s="41">
        <f t="shared" si="2"/>
        <v>0</v>
      </c>
      <c r="AB52" s="41">
        <f t="shared" si="2"/>
        <v>0.5015959872321021</v>
      </c>
      <c r="AC52" s="41">
        <f t="shared" si="2"/>
        <v>0.021045985478270017</v>
      </c>
      <c r="AD52" s="41">
        <f t="shared" si="2"/>
        <v>0</v>
      </c>
      <c r="AE52" s="41">
        <f t="shared" si="2"/>
        <v>0</v>
      </c>
      <c r="AF52" s="41">
        <f t="shared" si="2"/>
        <v>0.6699638710582623</v>
      </c>
      <c r="AG52" s="41">
        <f t="shared" si="2"/>
        <v>0</v>
      </c>
      <c r="AH52" s="41">
        <f t="shared" si="2"/>
        <v>0</v>
      </c>
      <c r="AI52" s="41">
        <f t="shared" si="2"/>
        <v>0.8488547476235574</v>
      </c>
      <c r="AJ52" s="25">
        <f t="shared" si="2"/>
        <v>100</v>
      </c>
    </row>
    <row r="53" spans="1:36" ht="12.75">
      <c r="A53" s="5" t="s">
        <v>9</v>
      </c>
      <c r="B53" s="41">
        <f aca="true" t="shared" si="3" ref="B53:AJ60">+B15/$AJ15*100</f>
        <v>12.559419564673505</v>
      </c>
      <c r="C53" s="41">
        <f t="shared" si="3"/>
        <v>0</v>
      </c>
      <c r="D53" s="41">
        <f t="shared" si="3"/>
        <v>0.2547365069256488</v>
      </c>
      <c r="E53" s="41">
        <f t="shared" si="3"/>
        <v>0</v>
      </c>
      <c r="F53" s="41">
        <f t="shared" si="3"/>
        <v>0</v>
      </c>
      <c r="G53" s="41">
        <f t="shared" si="3"/>
        <v>0.4708076511929402</v>
      </c>
      <c r="H53" s="41">
        <f t="shared" si="3"/>
        <v>4.464712170491505</v>
      </c>
      <c r="I53" s="41">
        <f t="shared" si="3"/>
        <v>0</v>
      </c>
      <c r="J53" s="41">
        <f t="shared" si="3"/>
        <v>0</v>
      </c>
      <c r="K53" s="41">
        <f t="shared" si="3"/>
        <v>0.03070484681693088</v>
      </c>
      <c r="L53" s="41">
        <f t="shared" si="3"/>
        <v>0</v>
      </c>
      <c r="M53" s="41">
        <f t="shared" si="3"/>
        <v>1.1895285100188777</v>
      </c>
      <c r="N53" s="41">
        <f t="shared" si="3"/>
        <v>0</v>
      </c>
      <c r="O53" s="41">
        <f t="shared" si="3"/>
        <v>0</v>
      </c>
      <c r="P53" s="41">
        <f t="shared" si="3"/>
        <v>4.5215729979302655</v>
      </c>
      <c r="Q53" s="41">
        <f t="shared" si="3"/>
        <v>59.25466827393272</v>
      </c>
      <c r="R53" s="41">
        <f t="shared" si="3"/>
        <v>0</v>
      </c>
      <c r="S53" s="41">
        <f t="shared" si="3"/>
        <v>8.224350080742376</v>
      </c>
      <c r="T53" s="41">
        <f t="shared" si="3"/>
        <v>0</v>
      </c>
      <c r="U53" s="41">
        <f t="shared" si="3"/>
        <v>0</v>
      </c>
      <c r="V53" s="41">
        <f t="shared" si="3"/>
        <v>0</v>
      </c>
      <c r="W53" s="41">
        <f t="shared" si="3"/>
        <v>0</v>
      </c>
      <c r="X53" s="41">
        <f t="shared" si="3"/>
        <v>0.001137216548775218</v>
      </c>
      <c r="Y53" s="41">
        <f t="shared" si="3"/>
        <v>0</v>
      </c>
      <c r="Z53" s="41">
        <f t="shared" si="3"/>
        <v>0.1341915527554757</v>
      </c>
      <c r="AA53" s="41">
        <f t="shared" si="3"/>
        <v>0</v>
      </c>
      <c r="AB53" s="41">
        <f t="shared" si="3"/>
        <v>0.001137216548775218</v>
      </c>
      <c r="AC53" s="41">
        <f t="shared" si="3"/>
        <v>0</v>
      </c>
      <c r="AD53" s="41">
        <f t="shared" si="3"/>
        <v>0.04435144540223349</v>
      </c>
      <c r="AE53" s="41">
        <f t="shared" si="3"/>
        <v>0</v>
      </c>
      <c r="AF53" s="41">
        <f t="shared" si="3"/>
        <v>2.9419792116814882</v>
      </c>
      <c r="AG53" s="41">
        <f t="shared" si="3"/>
        <v>0</v>
      </c>
      <c r="AH53" s="41">
        <f t="shared" si="3"/>
        <v>0</v>
      </c>
      <c r="AI53" s="41">
        <f t="shared" si="3"/>
        <v>0.6914276616553324</v>
      </c>
      <c r="AJ53" s="25">
        <f t="shared" si="3"/>
        <v>100</v>
      </c>
    </row>
    <row r="54" spans="1:36" ht="12.75">
      <c r="A54" s="5" t="s">
        <v>10</v>
      </c>
      <c r="B54" s="41">
        <f t="shared" si="3"/>
        <v>25.889867080959778</v>
      </c>
      <c r="C54" s="41">
        <f t="shared" si="3"/>
        <v>0.05178663904712584</v>
      </c>
      <c r="D54" s="41">
        <f t="shared" si="3"/>
        <v>2.5064733298808908</v>
      </c>
      <c r="E54" s="41">
        <f t="shared" si="3"/>
        <v>0</v>
      </c>
      <c r="F54" s="41">
        <f t="shared" si="3"/>
        <v>0</v>
      </c>
      <c r="G54" s="41">
        <f t="shared" si="3"/>
        <v>6.290350422924219</v>
      </c>
      <c r="H54" s="41">
        <f t="shared" si="3"/>
        <v>12.901778007940617</v>
      </c>
      <c r="I54" s="41">
        <f t="shared" si="3"/>
        <v>0</v>
      </c>
      <c r="J54" s="41">
        <f t="shared" si="3"/>
        <v>0</v>
      </c>
      <c r="K54" s="41">
        <f t="shared" si="3"/>
        <v>0</v>
      </c>
      <c r="L54" s="41">
        <f t="shared" si="3"/>
        <v>0</v>
      </c>
      <c r="M54" s="41">
        <f t="shared" si="3"/>
        <v>11.921284308648369</v>
      </c>
      <c r="N54" s="41">
        <f t="shared" si="3"/>
        <v>1.032280338339375</v>
      </c>
      <c r="O54" s="41">
        <f t="shared" si="3"/>
        <v>0</v>
      </c>
      <c r="P54" s="41">
        <f t="shared" si="3"/>
        <v>4.370792335577421</v>
      </c>
      <c r="Q54" s="41">
        <f t="shared" si="3"/>
        <v>2.5168306576903157</v>
      </c>
      <c r="R54" s="41">
        <f t="shared" si="3"/>
        <v>0</v>
      </c>
      <c r="S54" s="41">
        <f t="shared" si="3"/>
        <v>13.198688071810807</v>
      </c>
      <c r="T54" s="41">
        <f t="shared" si="3"/>
        <v>0</v>
      </c>
      <c r="U54" s="41">
        <f t="shared" si="3"/>
        <v>0</v>
      </c>
      <c r="V54" s="41">
        <f t="shared" si="3"/>
        <v>0</v>
      </c>
      <c r="W54" s="41">
        <f t="shared" si="3"/>
        <v>0</v>
      </c>
      <c r="X54" s="41">
        <f t="shared" si="3"/>
        <v>0</v>
      </c>
      <c r="Y54" s="41">
        <f t="shared" si="3"/>
        <v>0</v>
      </c>
      <c r="Z54" s="41">
        <f t="shared" si="3"/>
        <v>3.248748489556361</v>
      </c>
      <c r="AA54" s="41">
        <f t="shared" si="3"/>
        <v>0</v>
      </c>
      <c r="AB54" s="41">
        <f t="shared" si="3"/>
        <v>0</v>
      </c>
      <c r="AC54" s="41">
        <f t="shared" si="3"/>
        <v>0</v>
      </c>
      <c r="AD54" s="41">
        <f t="shared" si="3"/>
        <v>0</v>
      </c>
      <c r="AE54" s="41">
        <f t="shared" si="3"/>
        <v>0</v>
      </c>
      <c r="AF54" s="41">
        <f t="shared" si="3"/>
        <v>3.359226652856896</v>
      </c>
      <c r="AG54" s="41">
        <f t="shared" si="3"/>
        <v>1.3153806317969963</v>
      </c>
      <c r="AH54" s="41">
        <f t="shared" si="3"/>
        <v>0</v>
      </c>
      <c r="AI54" s="41">
        <f t="shared" si="3"/>
        <v>8.841705506645953</v>
      </c>
      <c r="AJ54" s="25">
        <f t="shared" si="3"/>
        <v>100</v>
      </c>
    </row>
    <row r="55" spans="1:36" ht="12.75">
      <c r="A55" s="1" t="s">
        <v>11</v>
      </c>
      <c r="B55" s="41">
        <f t="shared" si="3"/>
        <v>15.526791770291656</v>
      </c>
      <c r="C55" s="41">
        <f t="shared" si="3"/>
        <v>1.0230612706307936</v>
      </c>
      <c r="D55" s="41">
        <f t="shared" si="3"/>
        <v>0.06782726656115759</v>
      </c>
      <c r="E55" s="41">
        <f t="shared" si="3"/>
        <v>0</v>
      </c>
      <c r="F55" s="41">
        <f t="shared" si="3"/>
        <v>0</v>
      </c>
      <c r="G55" s="41">
        <f t="shared" si="3"/>
        <v>0.9608862762830658</v>
      </c>
      <c r="H55" s="41">
        <f t="shared" si="3"/>
        <v>24.734343205968802</v>
      </c>
      <c r="I55" s="41">
        <f t="shared" si="3"/>
        <v>2.3796066018539452</v>
      </c>
      <c r="J55" s="41">
        <f t="shared" si="3"/>
        <v>0</v>
      </c>
      <c r="K55" s="41">
        <f t="shared" si="3"/>
        <v>1.8369884693646845</v>
      </c>
      <c r="L55" s="41">
        <f t="shared" si="3"/>
        <v>0</v>
      </c>
      <c r="M55" s="41">
        <f t="shared" si="3"/>
        <v>1.435677142211169</v>
      </c>
      <c r="N55" s="41">
        <f t="shared" si="3"/>
        <v>0.12434998869545558</v>
      </c>
      <c r="O55" s="41">
        <f t="shared" si="3"/>
        <v>0.011304544426859598</v>
      </c>
      <c r="P55" s="41">
        <f t="shared" si="3"/>
        <v>6.404024417815962</v>
      </c>
      <c r="Q55" s="41">
        <f t="shared" si="3"/>
        <v>3.2557087949355643</v>
      </c>
      <c r="R55" s="41">
        <f t="shared" si="3"/>
        <v>0.09043635541487678</v>
      </c>
      <c r="S55" s="41">
        <f t="shared" si="3"/>
        <v>17.861180194438163</v>
      </c>
      <c r="T55" s="41">
        <f t="shared" si="3"/>
        <v>0</v>
      </c>
      <c r="U55" s="41">
        <f t="shared" si="3"/>
        <v>0</v>
      </c>
      <c r="V55" s="41">
        <f t="shared" si="3"/>
        <v>0</v>
      </c>
      <c r="W55" s="41">
        <f t="shared" si="3"/>
        <v>0</v>
      </c>
      <c r="X55" s="41">
        <f t="shared" si="3"/>
        <v>0.44087723264752426</v>
      </c>
      <c r="Y55" s="41">
        <f t="shared" si="3"/>
        <v>0</v>
      </c>
      <c r="Z55" s="41">
        <f t="shared" si="3"/>
        <v>12.593262491521592</v>
      </c>
      <c r="AA55" s="41">
        <f t="shared" si="3"/>
        <v>0</v>
      </c>
      <c r="AB55" s="41">
        <f t="shared" si="3"/>
        <v>0.45218177707438395</v>
      </c>
      <c r="AC55" s="41">
        <f t="shared" si="3"/>
        <v>0</v>
      </c>
      <c r="AD55" s="41">
        <f t="shared" si="3"/>
        <v>0.05087044992086819</v>
      </c>
      <c r="AE55" s="41">
        <f t="shared" si="3"/>
        <v>0</v>
      </c>
      <c r="AF55" s="41">
        <f t="shared" si="3"/>
        <v>0.4578340492878137</v>
      </c>
      <c r="AG55" s="41">
        <f t="shared" si="3"/>
        <v>0.011304544426859598</v>
      </c>
      <c r="AH55" s="41">
        <f t="shared" si="3"/>
        <v>0</v>
      </c>
      <c r="AI55" s="41">
        <f t="shared" si="3"/>
        <v>4.527470042957269</v>
      </c>
      <c r="AJ55" s="25">
        <f t="shared" si="3"/>
        <v>100</v>
      </c>
    </row>
    <row r="56" spans="1:36" ht="12.75">
      <c r="A56" s="1" t="s">
        <v>12</v>
      </c>
      <c r="B56" s="41">
        <f t="shared" si="3"/>
        <v>1.9416410706450198</v>
      </c>
      <c r="C56" s="41">
        <f t="shared" si="3"/>
        <v>0</v>
      </c>
      <c r="D56" s="41">
        <f t="shared" si="3"/>
        <v>0.614304519526108</v>
      </c>
      <c r="E56" s="41">
        <f t="shared" si="3"/>
        <v>0</v>
      </c>
      <c r="F56" s="41">
        <f t="shared" si="3"/>
        <v>0</v>
      </c>
      <c r="G56" s="41">
        <f t="shared" si="3"/>
        <v>0.16454585344449318</v>
      </c>
      <c r="H56" s="41">
        <f t="shared" si="3"/>
        <v>8.808688021061869</v>
      </c>
      <c r="I56" s="41">
        <f t="shared" si="3"/>
        <v>1.294427380430013</v>
      </c>
      <c r="J56" s="41">
        <f t="shared" si="3"/>
        <v>0</v>
      </c>
      <c r="K56" s="41">
        <f t="shared" si="3"/>
        <v>24.517332163229486</v>
      </c>
      <c r="L56" s="41">
        <f t="shared" si="3"/>
        <v>0</v>
      </c>
      <c r="M56" s="41">
        <f t="shared" si="3"/>
        <v>43.10004387889425</v>
      </c>
      <c r="N56" s="41">
        <f t="shared" si="3"/>
        <v>0.20842474769635805</v>
      </c>
      <c r="O56" s="41">
        <f t="shared" si="3"/>
        <v>0</v>
      </c>
      <c r="P56" s="41">
        <f t="shared" si="3"/>
        <v>2.161035541904344</v>
      </c>
      <c r="Q56" s="41">
        <f t="shared" si="3"/>
        <v>0.05484861781483107</v>
      </c>
      <c r="R56" s="41">
        <f t="shared" si="3"/>
        <v>0</v>
      </c>
      <c r="S56" s="41">
        <f t="shared" si="3"/>
        <v>6.143045195261079</v>
      </c>
      <c r="T56" s="41">
        <f t="shared" si="3"/>
        <v>0</v>
      </c>
      <c r="U56" s="41">
        <f t="shared" si="3"/>
        <v>0</v>
      </c>
      <c r="V56" s="41">
        <f t="shared" si="3"/>
        <v>0</v>
      </c>
      <c r="W56" s="41">
        <f t="shared" si="3"/>
        <v>0</v>
      </c>
      <c r="X56" s="41">
        <f t="shared" si="3"/>
        <v>0</v>
      </c>
      <c r="Y56" s="41">
        <f t="shared" si="3"/>
        <v>0</v>
      </c>
      <c r="Z56" s="41">
        <f t="shared" si="3"/>
        <v>0.38394032470381745</v>
      </c>
      <c r="AA56" s="41">
        <f t="shared" si="3"/>
        <v>0</v>
      </c>
      <c r="AB56" s="41">
        <f t="shared" si="3"/>
        <v>0</v>
      </c>
      <c r="AC56" s="41">
        <f t="shared" si="3"/>
        <v>0</v>
      </c>
      <c r="AD56" s="41">
        <f t="shared" si="3"/>
        <v>0</v>
      </c>
      <c r="AE56" s="41">
        <f t="shared" si="3"/>
        <v>0.6033347959631418</v>
      </c>
      <c r="AF56" s="41">
        <f t="shared" si="3"/>
        <v>0</v>
      </c>
      <c r="AG56" s="41">
        <f t="shared" si="3"/>
        <v>0</v>
      </c>
      <c r="AH56" s="41">
        <f t="shared" si="3"/>
        <v>0</v>
      </c>
      <c r="AI56" s="41">
        <f t="shared" si="3"/>
        <v>0</v>
      </c>
      <c r="AJ56" s="25">
        <f t="shared" si="3"/>
        <v>100</v>
      </c>
    </row>
    <row r="57" spans="1:36" ht="12.75">
      <c r="A57" s="1" t="s">
        <v>13</v>
      </c>
      <c r="B57" s="41">
        <f t="shared" si="3"/>
        <v>13.182674199623351</v>
      </c>
      <c r="C57" s="41">
        <f t="shared" si="3"/>
        <v>7.1563088512241055</v>
      </c>
      <c r="D57" s="41">
        <f t="shared" si="3"/>
        <v>0.7532956685499058</v>
      </c>
      <c r="E57" s="41">
        <f t="shared" si="3"/>
        <v>0</v>
      </c>
      <c r="F57" s="41">
        <f t="shared" si="3"/>
        <v>0</v>
      </c>
      <c r="G57" s="41">
        <f t="shared" si="3"/>
        <v>0</v>
      </c>
      <c r="H57" s="41">
        <f t="shared" si="3"/>
        <v>23.91713747645951</v>
      </c>
      <c r="I57" s="41">
        <f t="shared" si="3"/>
        <v>0</v>
      </c>
      <c r="J57" s="41">
        <f t="shared" si="3"/>
        <v>0</v>
      </c>
      <c r="K57" s="41">
        <f t="shared" si="3"/>
        <v>0</v>
      </c>
      <c r="L57" s="41">
        <f t="shared" si="3"/>
        <v>0</v>
      </c>
      <c r="M57" s="41">
        <f t="shared" si="3"/>
        <v>0.18832391713747645</v>
      </c>
      <c r="N57" s="41">
        <f t="shared" si="3"/>
        <v>0.18832391713747645</v>
      </c>
      <c r="O57" s="41">
        <f t="shared" si="3"/>
        <v>0</v>
      </c>
      <c r="P57" s="41">
        <f t="shared" si="3"/>
        <v>4.143126177024483</v>
      </c>
      <c r="Q57" s="41">
        <f t="shared" si="3"/>
        <v>1.1299435028248588</v>
      </c>
      <c r="R57" s="41">
        <f t="shared" si="3"/>
        <v>0</v>
      </c>
      <c r="S57" s="41">
        <f t="shared" si="3"/>
        <v>19.962335216572505</v>
      </c>
      <c r="T57" s="41">
        <f t="shared" si="3"/>
        <v>0</v>
      </c>
      <c r="U57" s="41">
        <f t="shared" si="3"/>
        <v>0</v>
      </c>
      <c r="V57" s="41">
        <f t="shared" si="3"/>
        <v>0</v>
      </c>
      <c r="W57" s="41">
        <f t="shared" si="3"/>
        <v>0</v>
      </c>
      <c r="X57" s="41">
        <f t="shared" si="3"/>
        <v>1.5065913370998116</v>
      </c>
      <c r="Y57" s="41">
        <f t="shared" si="3"/>
        <v>0</v>
      </c>
      <c r="Z57" s="41">
        <f t="shared" si="3"/>
        <v>3.2015065913371</v>
      </c>
      <c r="AA57" s="41">
        <f t="shared" si="3"/>
        <v>0</v>
      </c>
      <c r="AB57" s="41">
        <f t="shared" si="3"/>
        <v>0</v>
      </c>
      <c r="AC57" s="41">
        <f t="shared" si="3"/>
        <v>2.2598870056497176</v>
      </c>
      <c r="AD57" s="41">
        <f t="shared" si="3"/>
        <v>0</v>
      </c>
      <c r="AE57" s="41">
        <f t="shared" si="3"/>
        <v>0</v>
      </c>
      <c r="AF57" s="41">
        <f t="shared" si="3"/>
        <v>0</v>
      </c>
      <c r="AG57" s="41">
        <f t="shared" si="3"/>
        <v>0</v>
      </c>
      <c r="AH57" s="41">
        <f t="shared" si="3"/>
        <v>0</v>
      </c>
      <c r="AI57" s="41">
        <f t="shared" si="3"/>
        <v>1.8832391713747645</v>
      </c>
      <c r="AJ57" s="25">
        <f t="shared" si="3"/>
        <v>100</v>
      </c>
    </row>
    <row r="58" spans="1:36" ht="12.75">
      <c r="A58" s="1" t="s">
        <v>14</v>
      </c>
      <c r="B58" s="41">
        <f t="shared" si="3"/>
        <v>10.038117123525012</v>
      </c>
      <c r="C58" s="41">
        <f t="shared" si="3"/>
        <v>1.1270996334190513</v>
      </c>
      <c r="D58" s="41">
        <f t="shared" si="3"/>
        <v>2.825044226806004</v>
      </c>
      <c r="E58" s="41">
        <f t="shared" si="3"/>
        <v>0.023709215589721142</v>
      </c>
      <c r="F58" s="41">
        <f t="shared" si="3"/>
        <v>0</v>
      </c>
      <c r="G58" s="41">
        <f t="shared" si="3"/>
        <v>3.2062154620561363</v>
      </c>
      <c r="H58" s="41">
        <f t="shared" si="3"/>
        <v>4.118108369353103</v>
      </c>
      <c r="I58" s="41">
        <f t="shared" si="3"/>
        <v>0.4541226678338896</v>
      </c>
      <c r="J58" s="41">
        <f t="shared" si="3"/>
        <v>0</v>
      </c>
      <c r="K58" s="41">
        <f t="shared" si="3"/>
        <v>0.9301307654429063</v>
      </c>
      <c r="L58" s="41">
        <f t="shared" si="3"/>
        <v>0</v>
      </c>
      <c r="M58" s="41">
        <f t="shared" si="3"/>
        <v>0.22067808356586602</v>
      </c>
      <c r="N58" s="41">
        <f t="shared" si="3"/>
        <v>0.05288978862322409</v>
      </c>
      <c r="O58" s="41">
        <f t="shared" si="3"/>
        <v>0.3629333771041929</v>
      </c>
      <c r="P58" s="41">
        <f t="shared" si="3"/>
        <v>10.085535554704455</v>
      </c>
      <c r="Q58" s="41">
        <f t="shared" si="3"/>
        <v>10.337217997118419</v>
      </c>
      <c r="R58" s="41">
        <f t="shared" si="3"/>
        <v>0</v>
      </c>
      <c r="S58" s="41">
        <f t="shared" si="3"/>
        <v>19.36860535098758</v>
      </c>
      <c r="T58" s="41">
        <f t="shared" si="3"/>
        <v>0</v>
      </c>
      <c r="U58" s="41">
        <f t="shared" si="3"/>
        <v>0</v>
      </c>
      <c r="V58" s="41">
        <f t="shared" si="3"/>
        <v>0</v>
      </c>
      <c r="W58" s="41">
        <f t="shared" si="3"/>
        <v>0</v>
      </c>
      <c r="X58" s="41">
        <f t="shared" si="3"/>
        <v>0</v>
      </c>
      <c r="Y58" s="41">
        <f t="shared" si="3"/>
        <v>0</v>
      </c>
      <c r="Z58" s="41">
        <f t="shared" si="3"/>
        <v>2.546004997173132</v>
      </c>
      <c r="AA58" s="41">
        <f t="shared" si="3"/>
        <v>0</v>
      </c>
      <c r="AB58" s="41">
        <f t="shared" si="3"/>
        <v>0.7842279002753916</v>
      </c>
      <c r="AC58" s="41">
        <f t="shared" si="3"/>
        <v>0.007295143258375736</v>
      </c>
      <c r="AD58" s="41">
        <f t="shared" si="3"/>
        <v>0.08754171910050884</v>
      </c>
      <c r="AE58" s="41">
        <f t="shared" si="3"/>
        <v>0.05836114606700589</v>
      </c>
      <c r="AF58" s="41">
        <f t="shared" si="3"/>
        <v>1.2857689992887233</v>
      </c>
      <c r="AG58" s="41">
        <f t="shared" si="3"/>
        <v>0</v>
      </c>
      <c r="AH58" s="41">
        <f t="shared" si="3"/>
        <v>0</v>
      </c>
      <c r="AI58" s="41">
        <f t="shared" si="3"/>
        <v>18.912658897339096</v>
      </c>
      <c r="AJ58" s="25">
        <f t="shared" si="3"/>
        <v>100</v>
      </c>
    </row>
    <row r="59" spans="1:36" ht="12.75">
      <c r="A59" s="2" t="s">
        <v>15</v>
      </c>
      <c r="B59" s="41">
        <f t="shared" si="3"/>
        <v>31.316471314003703</v>
      </c>
      <c r="C59" s="41">
        <f t="shared" si="3"/>
        <v>0</v>
      </c>
      <c r="D59" s="41">
        <f t="shared" si="3"/>
        <v>0.22702035780382482</v>
      </c>
      <c r="E59" s="41">
        <f t="shared" si="3"/>
        <v>0</v>
      </c>
      <c r="F59" s="41">
        <f t="shared" si="3"/>
        <v>0</v>
      </c>
      <c r="G59" s="41">
        <f t="shared" si="3"/>
        <v>0.3232572486119679</v>
      </c>
      <c r="H59" s="41">
        <f t="shared" si="3"/>
        <v>10.339296730413325</v>
      </c>
      <c r="I59" s="41">
        <f t="shared" si="3"/>
        <v>0.27884022208513265</v>
      </c>
      <c r="J59" s="41">
        <f t="shared" si="3"/>
        <v>0</v>
      </c>
      <c r="K59" s="41">
        <f t="shared" si="3"/>
        <v>3.9407772979642193</v>
      </c>
      <c r="L59" s="41">
        <f t="shared" si="3"/>
        <v>0</v>
      </c>
      <c r="M59" s="41">
        <f t="shared" si="3"/>
        <v>0.7378161628624306</v>
      </c>
      <c r="N59" s="41">
        <f t="shared" si="3"/>
        <v>0.3701418877236274</v>
      </c>
      <c r="O59" s="41">
        <f t="shared" si="3"/>
        <v>0.03454657618753856</v>
      </c>
      <c r="P59" s="41">
        <f t="shared" si="3"/>
        <v>11.605181986428132</v>
      </c>
      <c r="Q59" s="41">
        <f t="shared" si="3"/>
        <v>5.4682294879703885</v>
      </c>
      <c r="R59" s="41">
        <f t="shared" si="3"/>
        <v>0</v>
      </c>
      <c r="S59" s="41">
        <f t="shared" si="3"/>
        <v>30.810610734114746</v>
      </c>
      <c r="T59" s="41">
        <f t="shared" si="3"/>
        <v>0.27637260950030845</v>
      </c>
      <c r="U59" s="41">
        <f t="shared" si="3"/>
        <v>0</v>
      </c>
      <c r="V59" s="41">
        <f t="shared" si="3"/>
        <v>0</v>
      </c>
      <c r="W59" s="41">
        <f t="shared" si="3"/>
        <v>0</v>
      </c>
      <c r="X59" s="41">
        <f t="shared" si="3"/>
        <v>0.024676125848241828</v>
      </c>
      <c r="Y59" s="41">
        <f t="shared" si="3"/>
        <v>0</v>
      </c>
      <c r="Z59" s="41">
        <f t="shared" si="3"/>
        <v>0.866132017273288</v>
      </c>
      <c r="AA59" s="41">
        <f t="shared" si="3"/>
        <v>0</v>
      </c>
      <c r="AB59" s="41">
        <f t="shared" si="3"/>
        <v>1.364589759407773</v>
      </c>
      <c r="AC59" s="41">
        <f t="shared" si="3"/>
        <v>0.256631708821715</v>
      </c>
      <c r="AD59" s="41">
        <f t="shared" si="3"/>
        <v>0</v>
      </c>
      <c r="AE59" s="41">
        <f t="shared" si="3"/>
        <v>0.07896360271437385</v>
      </c>
      <c r="AF59" s="41">
        <f t="shared" si="3"/>
        <v>0.007402837754472548</v>
      </c>
      <c r="AG59" s="41">
        <f t="shared" si="3"/>
        <v>0</v>
      </c>
      <c r="AH59" s="41">
        <f t="shared" si="3"/>
        <v>0</v>
      </c>
      <c r="AI59" s="41">
        <f t="shared" si="3"/>
        <v>0</v>
      </c>
      <c r="AJ59" s="25">
        <f t="shared" si="3"/>
        <v>100</v>
      </c>
    </row>
    <row r="60" spans="1:36" ht="12.75">
      <c r="A60" s="1" t="s">
        <v>16</v>
      </c>
      <c r="B60" s="41">
        <f t="shared" si="3"/>
        <v>19.149695611652024</v>
      </c>
      <c r="C60" s="41">
        <f t="shared" si="3"/>
        <v>0.04560867754664975</v>
      </c>
      <c r="D60" s="41">
        <f t="shared" si="3"/>
        <v>1.59828670011303</v>
      </c>
      <c r="E60" s="41">
        <f t="shared" si="3"/>
        <v>0.08328541117214301</v>
      </c>
      <c r="F60" s="41">
        <f t="shared" si="3"/>
        <v>0</v>
      </c>
      <c r="G60" s="41">
        <f t="shared" si="3"/>
        <v>0.4342739296833172</v>
      </c>
      <c r="H60" s="41">
        <f t="shared" si="3"/>
        <v>10.212377798488964</v>
      </c>
      <c r="I60" s="41">
        <f t="shared" si="3"/>
        <v>0.003965971960578239</v>
      </c>
      <c r="J60" s="41">
        <f t="shared" si="3"/>
        <v>0</v>
      </c>
      <c r="K60" s="41">
        <f t="shared" si="3"/>
        <v>0.41047809791984774</v>
      </c>
      <c r="L60" s="41">
        <f aca="true" t="shared" si="4" ref="L60:AJ60">+L22/$AJ22*100</f>
        <v>0.011897915881734717</v>
      </c>
      <c r="M60" s="41">
        <f t="shared" si="4"/>
        <v>2.5957286481984574</v>
      </c>
      <c r="N60" s="41">
        <f t="shared" si="4"/>
        <v>1.2552301255230125</v>
      </c>
      <c r="O60" s="41">
        <f t="shared" si="4"/>
        <v>0.03172777568462591</v>
      </c>
      <c r="P60" s="41">
        <f t="shared" si="4"/>
        <v>23.774018917686252</v>
      </c>
      <c r="Q60" s="41">
        <f t="shared" si="4"/>
        <v>13.995915048880606</v>
      </c>
      <c r="R60" s="41">
        <f t="shared" si="4"/>
        <v>0.21019651391064667</v>
      </c>
      <c r="S60" s="41">
        <f t="shared" si="4"/>
        <v>6.839318646017173</v>
      </c>
      <c r="T60" s="41">
        <f t="shared" si="4"/>
        <v>0.019829859802891196</v>
      </c>
      <c r="U60" s="41">
        <f t="shared" si="4"/>
        <v>0</v>
      </c>
      <c r="V60" s="41">
        <f t="shared" si="4"/>
        <v>0</v>
      </c>
      <c r="W60" s="41">
        <f t="shared" si="4"/>
        <v>0</v>
      </c>
      <c r="X60" s="41">
        <f t="shared" si="4"/>
        <v>0.09716631303416684</v>
      </c>
      <c r="Y60" s="41">
        <f t="shared" si="4"/>
        <v>0</v>
      </c>
      <c r="Z60" s="41">
        <f t="shared" si="4"/>
        <v>7.085208907573024</v>
      </c>
      <c r="AA60" s="41">
        <f t="shared" si="4"/>
        <v>0</v>
      </c>
      <c r="AB60" s="41">
        <f t="shared" si="4"/>
        <v>3.7161157270618097</v>
      </c>
      <c r="AC60" s="41">
        <f t="shared" si="4"/>
        <v>0</v>
      </c>
      <c r="AD60" s="41">
        <f t="shared" si="4"/>
        <v>0</v>
      </c>
      <c r="AE60" s="41">
        <f t="shared" si="4"/>
        <v>0.017846873822602076</v>
      </c>
      <c r="AF60" s="41">
        <f t="shared" si="4"/>
        <v>1.112455134942196</v>
      </c>
      <c r="AG60" s="41">
        <f t="shared" si="4"/>
        <v>0</v>
      </c>
      <c r="AH60" s="41">
        <f t="shared" si="4"/>
        <v>0</v>
      </c>
      <c r="AI60" s="41">
        <f t="shared" si="4"/>
        <v>2.740486624759563</v>
      </c>
      <c r="AJ60" s="25">
        <f t="shared" si="4"/>
        <v>100</v>
      </c>
    </row>
    <row r="61" spans="1:36" ht="12.75">
      <c r="A61" s="1" t="s">
        <v>17</v>
      </c>
      <c r="B61" s="41">
        <f aca="true" t="shared" si="5" ref="B61:AJ67">+B23/$AJ23*100</f>
        <v>42.39436836673393</v>
      </c>
      <c r="C61" s="41">
        <f t="shared" si="5"/>
        <v>0.0030807621805634716</v>
      </c>
      <c r="D61" s="41">
        <f t="shared" si="5"/>
        <v>2.205825721283446</v>
      </c>
      <c r="E61" s="41">
        <f t="shared" si="5"/>
        <v>0.030807621805634712</v>
      </c>
      <c r="F61" s="41">
        <f t="shared" si="5"/>
        <v>0</v>
      </c>
      <c r="G61" s="41">
        <f t="shared" si="5"/>
        <v>0.18638611192409002</v>
      </c>
      <c r="H61" s="41">
        <f t="shared" si="5"/>
        <v>16.269505075555692</v>
      </c>
      <c r="I61" s="41">
        <f t="shared" si="5"/>
        <v>0.061615243611269424</v>
      </c>
      <c r="J61" s="41">
        <f t="shared" si="5"/>
        <v>0</v>
      </c>
      <c r="K61" s="41">
        <f t="shared" si="5"/>
        <v>0.4097413700149417</v>
      </c>
      <c r="L61" s="41">
        <f t="shared" si="5"/>
        <v>0.004621143270845207</v>
      </c>
      <c r="M61" s="41">
        <f t="shared" si="5"/>
        <v>2.010197322817665</v>
      </c>
      <c r="N61" s="41">
        <f t="shared" si="5"/>
        <v>0.24954173662564116</v>
      </c>
      <c r="O61" s="41">
        <f t="shared" si="5"/>
        <v>0.11244781959056671</v>
      </c>
      <c r="P61" s="41">
        <f t="shared" si="5"/>
        <v>6.870099662656541</v>
      </c>
      <c r="Q61" s="41">
        <f t="shared" si="5"/>
        <v>0.7902154993145304</v>
      </c>
      <c r="R61" s="41">
        <f t="shared" si="5"/>
        <v>0</v>
      </c>
      <c r="S61" s="41">
        <f t="shared" si="5"/>
        <v>11.240160815785826</v>
      </c>
      <c r="T61" s="41">
        <f t="shared" si="5"/>
        <v>0</v>
      </c>
      <c r="U61" s="41">
        <f t="shared" si="5"/>
        <v>0</v>
      </c>
      <c r="V61" s="41">
        <f t="shared" si="5"/>
        <v>0</v>
      </c>
      <c r="W61" s="41">
        <f t="shared" si="5"/>
        <v>0</v>
      </c>
      <c r="X61" s="41">
        <f t="shared" si="5"/>
        <v>0.9303901785301683</v>
      </c>
      <c r="Y61" s="41">
        <f t="shared" si="5"/>
        <v>0</v>
      </c>
      <c r="Z61" s="41">
        <f t="shared" si="5"/>
        <v>5.089419122290854</v>
      </c>
      <c r="AA61" s="41">
        <f t="shared" si="5"/>
        <v>0</v>
      </c>
      <c r="AB61" s="41">
        <f t="shared" si="5"/>
        <v>7.273679508310356</v>
      </c>
      <c r="AC61" s="41">
        <f t="shared" si="5"/>
        <v>0</v>
      </c>
      <c r="AD61" s="41">
        <f t="shared" si="5"/>
        <v>0</v>
      </c>
      <c r="AE61" s="41">
        <f t="shared" si="5"/>
        <v>0.1032055330488763</v>
      </c>
      <c r="AF61" s="41">
        <f t="shared" si="5"/>
        <v>0.01078266763197215</v>
      </c>
      <c r="AG61" s="41">
        <f t="shared" si="5"/>
        <v>0</v>
      </c>
      <c r="AH61" s="41">
        <f t="shared" si="5"/>
        <v>0</v>
      </c>
      <c r="AI61" s="41">
        <f t="shared" si="5"/>
        <v>1.503411944114974</v>
      </c>
      <c r="AJ61" s="25">
        <f t="shared" si="5"/>
        <v>100</v>
      </c>
    </row>
    <row r="62" spans="1:36" ht="12.75">
      <c r="A62" s="5" t="s">
        <v>18</v>
      </c>
      <c r="B62" s="41">
        <f t="shared" si="5"/>
        <v>28.78215609958315</v>
      </c>
      <c r="C62" s="41">
        <f t="shared" si="5"/>
        <v>1.3300016121231661</v>
      </c>
      <c r="D62" s="41">
        <f t="shared" si="5"/>
        <v>1.053637640772898</v>
      </c>
      <c r="E62" s="41">
        <f t="shared" si="5"/>
        <v>1.3334561617650447</v>
      </c>
      <c r="F62" s="41">
        <f t="shared" si="5"/>
        <v>0</v>
      </c>
      <c r="G62" s="41">
        <f t="shared" si="5"/>
        <v>0.5216369959236313</v>
      </c>
      <c r="H62" s="41">
        <f t="shared" si="5"/>
        <v>18.684507496372724</v>
      </c>
      <c r="I62" s="41">
        <f t="shared" si="5"/>
        <v>0.12090923746574238</v>
      </c>
      <c r="J62" s="41">
        <f t="shared" si="5"/>
        <v>0</v>
      </c>
      <c r="K62" s="41">
        <f t="shared" si="5"/>
        <v>0.5723037240045139</v>
      </c>
      <c r="L62" s="41">
        <f t="shared" si="5"/>
        <v>0.08521222449966606</v>
      </c>
      <c r="M62" s="41">
        <f t="shared" si="5"/>
        <v>2.367518021233965</v>
      </c>
      <c r="N62" s="41">
        <f t="shared" si="5"/>
        <v>0.16006080007369705</v>
      </c>
      <c r="O62" s="41">
        <f t="shared" si="5"/>
        <v>0.1796365813776744</v>
      </c>
      <c r="P62" s="41">
        <f t="shared" si="5"/>
        <v>12.085166163837775</v>
      </c>
      <c r="Q62" s="41">
        <f t="shared" si="5"/>
        <v>1.3818198567513416</v>
      </c>
      <c r="R62" s="41">
        <f t="shared" si="5"/>
        <v>0.032242463324197966</v>
      </c>
      <c r="S62" s="41">
        <f t="shared" si="5"/>
        <v>19.251053637640773</v>
      </c>
      <c r="T62" s="41">
        <f t="shared" si="5"/>
        <v>0.0023030330945855693</v>
      </c>
      <c r="U62" s="41">
        <f t="shared" si="5"/>
        <v>0.010363648925635061</v>
      </c>
      <c r="V62" s="41">
        <f t="shared" si="5"/>
        <v>0</v>
      </c>
      <c r="W62" s="41">
        <f t="shared" si="5"/>
        <v>0</v>
      </c>
      <c r="X62" s="41">
        <f t="shared" si="5"/>
        <v>1.0916376868335598</v>
      </c>
      <c r="Y62" s="41">
        <f t="shared" si="5"/>
        <v>0</v>
      </c>
      <c r="Z62" s="41">
        <f t="shared" si="5"/>
        <v>1.8216991778171852</v>
      </c>
      <c r="AA62" s="41">
        <f t="shared" si="5"/>
        <v>0</v>
      </c>
      <c r="AB62" s="41">
        <f t="shared" si="5"/>
        <v>6.336795559752193</v>
      </c>
      <c r="AC62" s="41">
        <f t="shared" si="5"/>
        <v>0.02763639713502683</v>
      </c>
      <c r="AD62" s="41">
        <f t="shared" si="5"/>
        <v>0.008060615831049492</v>
      </c>
      <c r="AE62" s="41">
        <f t="shared" si="5"/>
        <v>0.0011515165472927847</v>
      </c>
      <c r="AF62" s="41">
        <f t="shared" si="5"/>
        <v>0.24296999147877754</v>
      </c>
      <c r="AG62" s="41">
        <f t="shared" si="5"/>
        <v>0</v>
      </c>
      <c r="AH62" s="41">
        <f t="shared" si="5"/>
        <v>0</v>
      </c>
      <c r="AI62" s="41">
        <f t="shared" si="5"/>
        <v>2.38594228599065</v>
      </c>
      <c r="AJ62" s="25">
        <f t="shared" si="5"/>
        <v>100</v>
      </c>
    </row>
    <row r="63" spans="1:36" ht="12.75">
      <c r="A63" s="4" t="s">
        <v>19</v>
      </c>
      <c r="B63" s="41">
        <f t="shared" si="5"/>
        <v>21.788267526648497</v>
      </c>
      <c r="C63" s="41">
        <f t="shared" si="5"/>
        <v>1.2542987200159819</v>
      </c>
      <c r="D63" s="41">
        <f t="shared" si="5"/>
        <v>4.045434438276803</v>
      </c>
      <c r="E63" s="41">
        <f t="shared" si="5"/>
        <v>1.0916251658842162</v>
      </c>
      <c r="F63" s="41">
        <f t="shared" si="5"/>
        <v>0</v>
      </c>
      <c r="G63" s="41">
        <f t="shared" si="5"/>
        <v>1.077355555872658</v>
      </c>
      <c r="H63" s="41">
        <f t="shared" si="5"/>
        <v>8.547496396923473</v>
      </c>
      <c r="I63" s="41">
        <f t="shared" si="5"/>
        <v>0.025685298020805093</v>
      </c>
      <c r="J63" s="41">
        <f t="shared" si="5"/>
        <v>0</v>
      </c>
      <c r="K63" s="41">
        <f t="shared" si="5"/>
        <v>2.7055180581914695</v>
      </c>
      <c r="L63" s="41">
        <f t="shared" si="5"/>
        <v>0</v>
      </c>
      <c r="M63" s="41">
        <f t="shared" si="5"/>
        <v>0.7834015896345553</v>
      </c>
      <c r="N63" s="41">
        <f t="shared" si="5"/>
        <v>0.04994363504045434</v>
      </c>
      <c r="O63" s="41">
        <f t="shared" si="5"/>
        <v>1.7266228113985644</v>
      </c>
      <c r="P63" s="41">
        <f t="shared" si="5"/>
        <v>3.8813339231438806</v>
      </c>
      <c r="Q63" s="41">
        <f t="shared" si="5"/>
        <v>8.45189000984603</v>
      </c>
      <c r="R63" s="41">
        <f t="shared" si="5"/>
        <v>0.24971817520227174</v>
      </c>
      <c r="S63" s="41">
        <f t="shared" si="5"/>
        <v>23.609069764123348</v>
      </c>
      <c r="T63" s="41">
        <f t="shared" si="5"/>
        <v>0</v>
      </c>
      <c r="U63" s="41">
        <f t="shared" si="5"/>
        <v>0.07134805005779192</v>
      </c>
      <c r="V63" s="41">
        <f t="shared" si="5"/>
        <v>0</v>
      </c>
      <c r="W63" s="41">
        <f t="shared" si="5"/>
        <v>0</v>
      </c>
      <c r="X63" s="41">
        <f t="shared" si="5"/>
        <v>1.5568144522610197</v>
      </c>
      <c r="Y63" s="41">
        <f t="shared" si="5"/>
        <v>0</v>
      </c>
      <c r="Z63" s="41">
        <f t="shared" si="5"/>
        <v>7.755533041281981</v>
      </c>
      <c r="AA63" s="41">
        <f t="shared" si="5"/>
        <v>0</v>
      </c>
      <c r="AB63" s="41">
        <f t="shared" si="5"/>
        <v>6.148774953980507</v>
      </c>
      <c r="AC63" s="41">
        <f t="shared" si="5"/>
        <v>0.19406669615719402</v>
      </c>
      <c r="AD63" s="41">
        <f t="shared" si="5"/>
        <v>0</v>
      </c>
      <c r="AE63" s="41">
        <f t="shared" si="5"/>
        <v>0</v>
      </c>
      <c r="AF63" s="41">
        <f t="shared" si="5"/>
        <v>0.0028539220023116765</v>
      </c>
      <c r="AG63" s="41">
        <f t="shared" si="5"/>
        <v>0.004280883003467515</v>
      </c>
      <c r="AH63" s="41">
        <f t="shared" si="5"/>
        <v>0</v>
      </c>
      <c r="AI63" s="41">
        <f t="shared" si="5"/>
        <v>0.7405927595998801</v>
      </c>
      <c r="AJ63" s="25">
        <f t="shared" si="5"/>
        <v>100</v>
      </c>
    </row>
    <row r="64" spans="1:36" ht="12.75">
      <c r="A64" s="1" t="s">
        <v>20</v>
      </c>
      <c r="B64" s="41">
        <f t="shared" si="5"/>
        <v>19.80625914540773</v>
      </c>
      <c r="C64" s="41">
        <f t="shared" si="5"/>
        <v>0.9074513095656711</v>
      </c>
      <c r="D64" s="41">
        <f t="shared" si="5"/>
        <v>2.3276126090359464</v>
      </c>
      <c r="E64" s="41">
        <f t="shared" si="5"/>
        <v>0.1826245760500913</v>
      </c>
      <c r="F64" s="41">
        <f t="shared" si="5"/>
        <v>0</v>
      </c>
      <c r="G64" s="41">
        <f t="shared" si="5"/>
        <v>1.2080445558592996</v>
      </c>
      <c r="H64" s="41">
        <f t="shared" si="5"/>
        <v>19.502262956703227</v>
      </c>
      <c r="I64" s="41">
        <f t="shared" si="5"/>
        <v>0.7962885241438764</v>
      </c>
      <c r="J64" s="41">
        <f t="shared" si="5"/>
        <v>0.029492167560884314</v>
      </c>
      <c r="K64" s="41">
        <f t="shared" si="5"/>
        <v>0.23026576980228905</v>
      </c>
      <c r="L64" s="41">
        <f t="shared" si="5"/>
        <v>0.1440578953935503</v>
      </c>
      <c r="M64" s="41">
        <f t="shared" si="5"/>
        <v>3.381390442269082</v>
      </c>
      <c r="N64" s="41">
        <f t="shared" si="5"/>
        <v>1.3815946188137342</v>
      </c>
      <c r="O64" s="41">
        <f t="shared" si="5"/>
        <v>0.07713336131308204</v>
      </c>
      <c r="P64" s="41">
        <f t="shared" si="5"/>
        <v>12.751959527671595</v>
      </c>
      <c r="Q64" s="41">
        <f t="shared" si="5"/>
        <v>9.307047493732915</v>
      </c>
      <c r="R64" s="41">
        <f t="shared" si="5"/>
        <v>0.5682913826155015</v>
      </c>
      <c r="S64" s="41">
        <f t="shared" si="5"/>
        <v>11.351081568529588</v>
      </c>
      <c r="T64" s="41">
        <f t="shared" si="5"/>
        <v>0.15540103676312117</v>
      </c>
      <c r="U64" s="41">
        <f t="shared" si="5"/>
        <v>0</v>
      </c>
      <c r="V64" s="41">
        <f t="shared" si="5"/>
        <v>0</v>
      </c>
      <c r="W64" s="41">
        <f t="shared" si="5"/>
        <v>0</v>
      </c>
      <c r="X64" s="41">
        <f t="shared" si="5"/>
        <v>0.6227384611894418</v>
      </c>
      <c r="Y64" s="41">
        <f t="shared" si="5"/>
        <v>0.12137161265440852</v>
      </c>
      <c r="Z64" s="41">
        <f t="shared" si="5"/>
        <v>2.9753059812384444</v>
      </c>
      <c r="AA64" s="41">
        <f t="shared" si="5"/>
        <v>0</v>
      </c>
      <c r="AB64" s="41">
        <f t="shared" si="5"/>
        <v>5.660227543415874</v>
      </c>
      <c r="AC64" s="41">
        <f t="shared" si="5"/>
        <v>0.0045372565478283555</v>
      </c>
      <c r="AD64" s="41">
        <f t="shared" si="5"/>
        <v>0</v>
      </c>
      <c r="AE64" s="41">
        <f t="shared" si="5"/>
        <v>0.1848932043240055</v>
      </c>
      <c r="AF64" s="41">
        <f t="shared" si="5"/>
        <v>1.1263739379983893</v>
      </c>
      <c r="AG64" s="41">
        <f t="shared" si="5"/>
        <v>0</v>
      </c>
      <c r="AH64" s="41">
        <f t="shared" si="5"/>
        <v>0</v>
      </c>
      <c r="AI64" s="41">
        <f t="shared" si="5"/>
        <v>0.6023208067242142</v>
      </c>
      <c r="AJ64" s="25">
        <f t="shared" si="5"/>
        <v>100</v>
      </c>
    </row>
    <row r="65" spans="1:36" ht="12.75">
      <c r="A65" s="1" t="s">
        <v>21</v>
      </c>
      <c r="B65" s="41">
        <f t="shared" si="5"/>
        <v>30.20287159216416</v>
      </c>
      <c r="C65" s="41">
        <f t="shared" si="5"/>
        <v>0.156949369296053</v>
      </c>
      <c r="D65" s="41">
        <f t="shared" si="5"/>
        <v>0.28018368889147244</v>
      </c>
      <c r="E65" s="41">
        <f t="shared" si="5"/>
        <v>0.13834796256466897</v>
      </c>
      <c r="F65" s="41">
        <f t="shared" si="5"/>
        <v>0.627797477184212</v>
      </c>
      <c r="G65" s="41">
        <f t="shared" si="5"/>
        <v>1.968261349764576</v>
      </c>
      <c r="H65" s="41">
        <f t="shared" si="5"/>
        <v>15.476370400511538</v>
      </c>
      <c r="I65" s="41">
        <f t="shared" si="5"/>
        <v>0.01278846712782654</v>
      </c>
      <c r="J65" s="41">
        <f t="shared" si="5"/>
        <v>0</v>
      </c>
      <c r="K65" s="41">
        <f t="shared" si="5"/>
        <v>1.0788815904202755</v>
      </c>
      <c r="L65" s="41">
        <f t="shared" si="5"/>
        <v>0.3685403708655467</v>
      </c>
      <c r="M65" s="41">
        <f t="shared" si="5"/>
        <v>4.0795210137766675</v>
      </c>
      <c r="N65" s="41">
        <f t="shared" si="5"/>
        <v>4.445736208800791</v>
      </c>
      <c r="O65" s="41">
        <f t="shared" si="5"/>
        <v>0.5499040864965413</v>
      </c>
      <c r="P65" s="41">
        <f t="shared" si="5"/>
        <v>5.776899378015463</v>
      </c>
      <c r="Q65" s="41">
        <f t="shared" si="5"/>
        <v>6.524443411032959</v>
      </c>
      <c r="R65" s="41">
        <f t="shared" si="5"/>
        <v>1.4834621868278788</v>
      </c>
      <c r="S65" s="41">
        <f t="shared" si="5"/>
        <v>12.512933790617916</v>
      </c>
      <c r="T65" s="41">
        <f t="shared" si="5"/>
        <v>0</v>
      </c>
      <c r="U65" s="41">
        <f t="shared" si="5"/>
        <v>0</v>
      </c>
      <c r="V65" s="41">
        <f t="shared" si="5"/>
        <v>0</v>
      </c>
      <c r="W65" s="41">
        <f t="shared" si="5"/>
        <v>0.04069057722490263</v>
      </c>
      <c r="X65" s="41">
        <f t="shared" si="5"/>
        <v>0.9742486775562402</v>
      </c>
      <c r="Y65" s="41">
        <f t="shared" si="5"/>
        <v>0</v>
      </c>
      <c r="Z65" s="41">
        <f t="shared" si="5"/>
        <v>4.992152531535197</v>
      </c>
      <c r="AA65" s="41">
        <f t="shared" si="5"/>
        <v>0</v>
      </c>
      <c r="AB65" s="41">
        <f t="shared" si="5"/>
        <v>0.8893797593443005</v>
      </c>
      <c r="AC65" s="41">
        <f t="shared" si="5"/>
        <v>0.25925710631866533</v>
      </c>
      <c r="AD65" s="41">
        <f t="shared" si="5"/>
        <v>0</v>
      </c>
      <c r="AE65" s="41">
        <f t="shared" si="5"/>
        <v>0</v>
      </c>
      <c r="AF65" s="41">
        <f t="shared" si="5"/>
        <v>0.01278846712782654</v>
      </c>
      <c r="AG65" s="41">
        <f t="shared" si="5"/>
        <v>0.04882869266988316</v>
      </c>
      <c r="AH65" s="41">
        <f t="shared" si="5"/>
        <v>0</v>
      </c>
      <c r="AI65" s="41">
        <f t="shared" si="5"/>
        <v>1.4113817357437657</v>
      </c>
      <c r="AJ65" s="25">
        <f t="shared" si="5"/>
        <v>100</v>
      </c>
    </row>
    <row r="66" spans="1:36" ht="12.75">
      <c r="A66" s="1" t="s">
        <v>28</v>
      </c>
      <c r="B66" s="41">
        <f t="shared" si="5"/>
        <v>5.507701067933524</v>
      </c>
      <c r="C66" s="41">
        <f t="shared" si="5"/>
        <v>0.010606762648564458</v>
      </c>
      <c r="D66" s="41">
        <f t="shared" si="5"/>
        <v>2.1581970736500105</v>
      </c>
      <c r="E66" s="41">
        <f t="shared" si="5"/>
        <v>0.025121279957126347</v>
      </c>
      <c r="F66" s="41">
        <f t="shared" si="5"/>
        <v>0</v>
      </c>
      <c r="G66" s="41">
        <f t="shared" si="5"/>
        <v>0.4103142392997304</v>
      </c>
      <c r="H66" s="41">
        <f t="shared" si="5"/>
        <v>2.4909144704155057</v>
      </c>
      <c r="I66" s="41">
        <f t="shared" si="5"/>
        <v>1.8031496502559579</v>
      </c>
      <c r="J66" s="41">
        <f t="shared" si="5"/>
        <v>0</v>
      </c>
      <c r="K66" s="41">
        <f t="shared" si="5"/>
        <v>0.03237853861140729</v>
      </c>
      <c r="L66" s="41">
        <f t="shared" si="5"/>
        <v>0</v>
      </c>
      <c r="M66" s="41">
        <f t="shared" si="5"/>
        <v>1.2287097152363355</v>
      </c>
      <c r="N66" s="41">
        <f t="shared" si="5"/>
        <v>0.06699007988567027</v>
      </c>
      <c r="O66" s="41">
        <f t="shared" si="5"/>
        <v>0</v>
      </c>
      <c r="P66" s="41">
        <f t="shared" si="5"/>
        <v>1.2862095338048691</v>
      </c>
      <c r="Q66" s="41">
        <f t="shared" si="5"/>
        <v>4.703820109305481</v>
      </c>
      <c r="R66" s="41">
        <f t="shared" si="5"/>
        <v>0.003349503994283513</v>
      </c>
      <c r="S66" s="41">
        <f t="shared" si="5"/>
        <v>4.6446455387398045</v>
      </c>
      <c r="T66" s="41">
        <f t="shared" si="5"/>
        <v>0</v>
      </c>
      <c r="U66" s="41">
        <f t="shared" si="5"/>
        <v>0</v>
      </c>
      <c r="V66" s="41">
        <f t="shared" si="5"/>
        <v>0</v>
      </c>
      <c r="W66" s="41">
        <f t="shared" si="5"/>
        <v>0</v>
      </c>
      <c r="X66" s="41">
        <f t="shared" si="5"/>
        <v>0</v>
      </c>
      <c r="Y66" s="41">
        <f t="shared" si="5"/>
        <v>0</v>
      </c>
      <c r="Z66" s="41">
        <f t="shared" si="5"/>
        <v>1.4737817574847458</v>
      </c>
      <c r="AA66" s="41">
        <f t="shared" si="5"/>
        <v>0</v>
      </c>
      <c r="AB66" s="41">
        <f t="shared" si="5"/>
        <v>0.7022793374681099</v>
      </c>
      <c r="AC66" s="41">
        <f t="shared" si="5"/>
        <v>0</v>
      </c>
      <c r="AD66" s="41">
        <f t="shared" si="5"/>
        <v>0</v>
      </c>
      <c r="AE66" s="41">
        <f t="shared" si="5"/>
        <v>0</v>
      </c>
      <c r="AF66" s="41">
        <f t="shared" si="5"/>
        <v>0.11053363181135593</v>
      </c>
      <c r="AG66" s="41">
        <f t="shared" si="5"/>
        <v>0</v>
      </c>
      <c r="AH66" s="41">
        <f t="shared" si="5"/>
        <v>0</v>
      </c>
      <c r="AI66" s="41">
        <f t="shared" si="5"/>
        <v>0.11165013314278377</v>
      </c>
      <c r="AJ66" s="25">
        <f t="shared" si="5"/>
        <v>100</v>
      </c>
    </row>
    <row r="67" spans="1:36" ht="12.75">
      <c r="A67" s="1" t="s">
        <v>22</v>
      </c>
      <c r="B67" s="41">
        <f t="shared" si="5"/>
        <v>5.636308644830715</v>
      </c>
      <c r="C67" s="41">
        <f t="shared" si="5"/>
        <v>0</v>
      </c>
      <c r="D67" s="41">
        <f t="shared" si="5"/>
        <v>0.03914103225576886</v>
      </c>
      <c r="E67" s="41">
        <f t="shared" si="5"/>
        <v>0</v>
      </c>
      <c r="F67" s="41">
        <f t="shared" si="5"/>
        <v>0</v>
      </c>
      <c r="G67" s="41">
        <f t="shared" si="5"/>
        <v>0</v>
      </c>
      <c r="H67" s="41">
        <f t="shared" si="5"/>
        <v>21.155727934243064</v>
      </c>
      <c r="I67" s="41">
        <f t="shared" si="5"/>
        <v>0.14055188855480633</v>
      </c>
      <c r="J67" s="41">
        <f t="shared" si="5"/>
        <v>0</v>
      </c>
      <c r="K67" s="41">
        <f t="shared" si="5"/>
        <v>0.058711548383653285</v>
      </c>
      <c r="L67" s="41">
        <f t="shared" si="5"/>
        <v>0</v>
      </c>
      <c r="M67" s="41">
        <f t="shared" si="5"/>
        <v>3.437294287188428</v>
      </c>
      <c r="N67" s="41">
        <f t="shared" si="5"/>
        <v>0.037361894425961176</v>
      </c>
      <c r="O67" s="41">
        <f t="shared" si="5"/>
        <v>0</v>
      </c>
      <c r="P67" s="41">
        <f t="shared" si="5"/>
        <v>2.7754550144999732</v>
      </c>
      <c r="Q67" s="41">
        <f t="shared" si="5"/>
        <v>0</v>
      </c>
      <c r="R67" s="41">
        <f t="shared" si="5"/>
        <v>0</v>
      </c>
      <c r="S67" s="41">
        <f t="shared" si="5"/>
        <v>1.5087088796769086</v>
      </c>
      <c r="T67" s="41">
        <f t="shared" si="5"/>
        <v>0</v>
      </c>
      <c r="U67" s="41">
        <f t="shared" si="5"/>
        <v>0</v>
      </c>
      <c r="V67" s="41">
        <f t="shared" si="5"/>
        <v>0</v>
      </c>
      <c r="W67" s="41">
        <f t="shared" si="5"/>
        <v>0</v>
      </c>
      <c r="X67" s="41">
        <f t="shared" si="5"/>
        <v>0.10318999412884516</v>
      </c>
      <c r="Y67" s="41">
        <f t="shared" si="5"/>
        <v>0</v>
      </c>
      <c r="Z67" s="41">
        <f t="shared" si="5"/>
        <v>4.743181454267262</v>
      </c>
      <c r="AA67" s="41">
        <f t="shared" si="5"/>
        <v>0</v>
      </c>
      <c r="AB67" s="41">
        <f t="shared" si="5"/>
        <v>59.94804917536961</v>
      </c>
      <c r="AC67" s="41">
        <f t="shared" si="5"/>
        <v>0</v>
      </c>
      <c r="AD67" s="41">
        <f t="shared" si="5"/>
        <v>0</v>
      </c>
      <c r="AE67" s="41">
        <f t="shared" si="5"/>
        <v>0.07650292668173003</v>
      </c>
      <c r="AF67" s="41">
        <f t="shared" si="5"/>
        <v>0.1921468856192289</v>
      </c>
      <c r="AG67" s="41">
        <f t="shared" si="5"/>
        <v>0</v>
      </c>
      <c r="AH67" s="41">
        <f t="shared" si="5"/>
        <v>0</v>
      </c>
      <c r="AI67" s="41">
        <f t="shared" si="5"/>
        <v>0</v>
      </c>
      <c r="AJ67" s="25">
        <f t="shared" si="5"/>
        <v>100</v>
      </c>
    </row>
    <row r="68" spans="1:36" ht="12.75">
      <c r="A68" s="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25"/>
    </row>
    <row r="69" spans="1:36" ht="12.75">
      <c r="A69" s="7" t="s">
        <v>23</v>
      </c>
      <c r="B69" s="41">
        <f aca="true" t="shared" si="6" ref="B69:AJ71">+B31/$AJ31*100</f>
        <v>32.98186052078913</v>
      </c>
      <c r="C69" s="41">
        <f t="shared" si="6"/>
        <v>0</v>
      </c>
      <c r="D69" s="41">
        <f t="shared" si="6"/>
        <v>1.7421299470070404</v>
      </c>
      <c r="E69" s="41">
        <f t="shared" si="6"/>
        <v>0.03971751596861772</v>
      </c>
      <c r="F69" s="41">
        <f t="shared" si="6"/>
        <v>0.20838093994493956</v>
      </c>
      <c r="G69" s="41">
        <f t="shared" si="6"/>
        <v>3.172504597438492</v>
      </c>
      <c r="H69" s="41">
        <f t="shared" si="6"/>
        <v>9.138293126149359</v>
      </c>
      <c r="I69" s="41">
        <f t="shared" si="6"/>
        <v>0.8661682934525947</v>
      </c>
      <c r="J69" s="41">
        <f t="shared" si="6"/>
        <v>0</v>
      </c>
      <c r="K69" s="41">
        <f t="shared" si="6"/>
        <v>1.577275051959216</v>
      </c>
      <c r="L69" s="41">
        <f t="shared" si="6"/>
        <v>0</v>
      </c>
      <c r="M69" s="41">
        <f t="shared" si="6"/>
        <v>1.1218838072231472</v>
      </c>
      <c r="N69" s="41">
        <f t="shared" si="6"/>
        <v>0.5353703522345183</v>
      </c>
      <c r="O69" s="41">
        <f t="shared" si="6"/>
        <v>0.00761705785699518</v>
      </c>
      <c r="P69" s="41">
        <f t="shared" si="6"/>
        <v>2.8351777494858488</v>
      </c>
      <c r="Q69" s="41">
        <f t="shared" si="6"/>
        <v>10.828735894841076</v>
      </c>
      <c r="R69" s="41">
        <f t="shared" si="6"/>
        <v>0</v>
      </c>
      <c r="S69" s="41">
        <f t="shared" si="6"/>
        <v>23.108521311439734</v>
      </c>
      <c r="T69" s="41">
        <f t="shared" si="6"/>
        <v>0.16050229055811271</v>
      </c>
      <c r="U69" s="41">
        <f t="shared" si="6"/>
        <v>0</v>
      </c>
      <c r="V69" s="41">
        <f t="shared" si="6"/>
        <v>0</v>
      </c>
      <c r="W69" s="41">
        <f t="shared" si="6"/>
        <v>0</v>
      </c>
      <c r="X69" s="41">
        <f t="shared" si="6"/>
        <v>0.025571551377055246</v>
      </c>
      <c r="Y69" s="41">
        <f t="shared" si="6"/>
        <v>0</v>
      </c>
      <c r="Z69" s="41">
        <f t="shared" si="6"/>
        <v>6.111600779116204</v>
      </c>
      <c r="AA69" s="41">
        <f t="shared" si="6"/>
        <v>0</v>
      </c>
      <c r="AB69" s="41">
        <f t="shared" si="6"/>
        <v>2.9314791238207163</v>
      </c>
      <c r="AC69" s="41">
        <f t="shared" si="6"/>
        <v>0.7013133984047705</v>
      </c>
      <c r="AD69" s="41">
        <f t="shared" si="6"/>
        <v>0.7072982295781238</v>
      </c>
      <c r="AE69" s="41">
        <f t="shared" si="6"/>
        <v>0.04570234714197108</v>
      </c>
      <c r="AF69" s="41">
        <f t="shared" si="6"/>
        <v>0.4657286803991338</v>
      </c>
      <c r="AG69" s="41">
        <f t="shared" si="6"/>
        <v>0</v>
      </c>
      <c r="AH69" s="41">
        <f t="shared" si="6"/>
        <v>0</v>
      </c>
      <c r="AI69" s="41">
        <f t="shared" si="6"/>
        <v>0</v>
      </c>
      <c r="AJ69" s="25">
        <f t="shared" si="6"/>
        <v>100</v>
      </c>
    </row>
    <row r="70" spans="1:36" ht="12.75">
      <c r="A70" s="8" t="s">
        <v>24</v>
      </c>
      <c r="B70" s="41">
        <f t="shared" si="6"/>
        <v>13.920472117214306</v>
      </c>
      <c r="C70" s="41">
        <f t="shared" si="6"/>
        <v>0.7244030315048009</v>
      </c>
      <c r="D70" s="41">
        <f t="shared" si="6"/>
        <v>2.5046662324857105</v>
      </c>
      <c r="E70" s="41">
        <f t="shared" si="6"/>
        <v>0.30635226144000116</v>
      </c>
      <c r="F70" s="41">
        <f t="shared" si="6"/>
        <v>0.32490803974574944</v>
      </c>
      <c r="G70" s="41">
        <f t="shared" si="6"/>
        <v>0.30344155111753085</v>
      </c>
      <c r="H70" s="41">
        <f t="shared" si="6"/>
        <v>3.4135355306770676</v>
      </c>
      <c r="I70" s="41">
        <f t="shared" si="6"/>
        <v>0.00909596975771975</v>
      </c>
      <c r="J70" s="41">
        <f t="shared" si="6"/>
        <v>0</v>
      </c>
      <c r="K70" s="41">
        <f t="shared" si="6"/>
        <v>6.0349940148518995</v>
      </c>
      <c r="L70" s="41">
        <f t="shared" si="6"/>
        <v>0</v>
      </c>
      <c r="M70" s="41">
        <f t="shared" si="6"/>
        <v>1.4917390402660389</v>
      </c>
      <c r="N70" s="41">
        <f t="shared" si="6"/>
        <v>0.291071032247032</v>
      </c>
      <c r="O70" s="41">
        <f t="shared" si="6"/>
        <v>1.8333836643659926</v>
      </c>
      <c r="P70" s="41">
        <f t="shared" si="6"/>
        <v>2.7971926198939774</v>
      </c>
      <c r="Q70" s="41">
        <f t="shared" si="6"/>
        <v>3.34367848293778</v>
      </c>
      <c r="R70" s="41">
        <f t="shared" si="6"/>
        <v>0.06367178830403825</v>
      </c>
      <c r="S70" s="41">
        <f t="shared" si="6"/>
        <v>39.52635466277602</v>
      </c>
      <c r="T70" s="41">
        <f t="shared" si="6"/>
        <v>0.0072767758061758</v>
      </c>
      <c r="U70" s="41">
        <f t="shared" si="6"/>
        <v>0.0181919395154395</v>
      </c>
      <c r="V70" s="41">
        <f t="shared" si="6"/>
        <v>0</v>
      </c>
      <c r="W70" s="41">
        <f t="shared" si="6"/>
        <v>0.02001113346698345</v>
      </c>
      <c r="X70" s="41">
        <f t="shared" si="6"/>
        <v>1.053313297943947</v>
      </c>
      <c r="Y70" s="41">
        <f t="shared" si="6"/>
        <v>0</v>
      </c>
      <c r="Z70" s="41">
        <f t="shared" si="6"/>
        <v>7.205827242065585</v>
      </c>
      <c r="AA70" s="41">
        <f t="shared" si="6"/>
        <v>0</v>
      </c>
      <c r="AB70" s="41">
        <f t="shared" si="6"/>
        <v>1.8741336088805773</v>
      </c>
      <c r="AC70" s="41">
        <f t="shared" si="6"/>
        <v>0.04948207548199544</v>
      </c>
      <c r="AD70" s="41">
        <f t="shared" si="6"/>
        <v>0.9914607035914527</v>
      </c>
      <c r="AE70" s="41">
        <f t="shared" si="6"/>
        <v>0.1055132491895491</v>
      </c>
      <c r="AF70" s="41">
        <f t="shared" si="6"/>
        <v>0.029470942015011988</v>
      </c>
      <c r="AG70" s="41">
        <f t="shared" si="6"/>
        <v>0.00181919395154395</v>
      </c>
      <c r="AH70" s="41">
        <f t="shared" si="6"/>
        <v>0</v>
      </c>
      <c r="AI70" s="41">
        <f t="shared" si="6"/>
        <v>1.609258969535778</v>
      </c>
      <c r="AJ70" s="25">
        <f t="shared" si="6"/>
        <v>100</v>
      </c>
    </row>
    <row r="71" spans="1:36" ht="12.75">
      <c r="A71" s="9" t="s">
        <v>25</v>
      </c>
      <c r="B71" s="41">
        <f t="shared" si="6"/>
        <v>21.369287477729078</v>
      </c>
      <c r="C71" s="41">
        <f t="shared" si="6"/>
        <v>0.5742584948537603</v>
      </c>
      <c r="D71" s="41">
        <f t="shared" si="6"/>
        <v>0.9153778571814215</v>
      </c>
      <c r="E71" s="41">
        <f t="shared" si="6"/>
        <v>0.5683686641373116</v>
      </c>
      <c r="F71" s="41">
        <f t="shared" si="6"/>
        <v>0</v>
      </c>
      <c r="G71" s="41">
        <f t="shared" si="6"/>
        <v>1.3198128997109073</v>
      </c>
      <c r="H71" s="41">
        <f t="shared" si="6"/>
        <v>11.725180498770497</v>
      </c>
      <c r="I71" s="41">
        <f t="shared" si="6"/>
        <v>0.051536018768927216</v>
      </c>
      <c r="J71" s="41">
        <f t="shared" si="6"/>
        <v>0</v>
      </c>
      <c r="K71" s="41">
        <f t="shared" si="6"/>
        <v>0.25718927461826535</v>
      </c>
      <c r="L71" s="41">
        <f t="shared" si="6"/>
        <v>0.03632062275143442</v>
      </c>
      <c r="M71" s="41">
        <f t="shared" si="6"/>
        <v>3.21732002886017</v>
      </c>
      <c r="N71" s="41">
        <f t="shared" si="6"/>
        <v>0.2149788211503821</v>
      </c>
      <c r="O71" s="41">
        <f t="shared" si="6"/>
        <v>0.07656779931383473</v>
      </c>
      <c r="P71" s="41">
        <f t="shared" si="6"/>
        <v>7.7240221653962635</v>
      </c>
      <c r="Q71" s="41">
        <f t="shared" si="6"/>
        <v>26.520926077716318</v>
      </c>
      <c r="R71" s="41">
        <f t="shared" si="6"/>
        <v>0.01374293833838059</v>
      </c>
      <c r="S71" s="41">
        <f t="shared" si="6"/>
        <v>13.631522373994434</v>
      </c>
      <c r="T71" s="41">
        <f t="shared" si="6"/>
        <v>0.0009816384527414708</v>
      </c>
      <c r="U71" s="41">
        <f t="shared" si="6"/>
        <v>0.004417373037336619</v>
      </c>
      <c r="V71" s="41">
        <f t="shared" si="6"/>
        <v>0</v>
      </c>
      <c r="W71" s="41">
        <f t="shared" si="6"/>
        <v>0</v>
      </c>
      <c r="X71" s="41">
        <f t="shared" si="6"/>
        <v>0.4657874458258279</v>
      </c>
      <c r="Y71" s="41">
        <f t="shared" si="6"/>
        <v>0</v>
      </c>
      <c r="Z71" s="41">
        <f t="shared" si="6"/>
        <v>1.2962535768451122</v>
      </c>
      <c r="AA71" s="41">
        <f t="shared" si="6"/>
        <v>0</v>
      </c>
      <c r="AB71" s="41">
        <f t="shared" si="6"/>
        <v>2.7014690219445274</v>
      </c>
      <c r="AC71" s="41">
        <f t="shared" si="6"/>
        <v>0.011779661432897649</v>
      </c>
      <c r="AD71" s="41">
        <f t="shared" si="6"/>
        <v>0.022577684413053828</v>
      </c>
      <c r="AE71" s="41">
        <f t="shared" si="6"/>
        <v>0.0004908192263707354</v>
      </c>
      <c r="AF71" s="41">
        <f t="shared" si="6"/>
        <v>1.8508793026440433</v>
      </c>
      <c r="AG71" s="41">
        <f t="shared" si="6"/>
        <v>0.18700212524725018</v>
      </c>
      <c r="AH71" s="41">
        <f t="shared" si="6"/>
        <v>0</v>
      </c>
      <c r="AI71" s="41">
        <f t="shared" si="6"/>
        <v>2.572383565409024</v>
      </c>
      <c r="AJ71" s="25">
        <f t="shared" si="6"/>
        <v>100</v>
      </c>
    </row>
    <row r="72" spans="1:36" ht="12.75">
      <c r="A72" s="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25"/>
    </row>
    <row r="73" spans="1:36" ht="12.75">
      <c r="A73" s="17" t="s">
        <v>26</v>
      </c>
      <c r="B73" s="81">
        <f aca="true" t="shared" si="7" ref="B73:AJ73">+B35/$AJ35*100</f>
        <v>19.0695837340294</v>
      </c>
      <c r="C73" s="81">
        <f t="shared" si="7"/>
        <v>0.3889957411732381</v>
      </c>
      <c r="D73" s="81">
        <f t="shared" si="7"/>
        <v>1.5978843247698862</v>
      </c>
      <c r="E73" s="81">
        <f t="shared" si="7"/>
        <v>0.1771534551449375</v>
      </c>
      <c r="F73" s="81">
        <f t="shared" si="7"/>
        <v>0.1247424096716582</v>
      </c>
      <c r="G73" s="81">
        <f t="shared" si="7"/>
        <v>1.1301002885011677</v>
      </c>
      <c r="H73" s="81">
        <f t="shared" si="7"/>
        <v>10.661835416952878</v>
      </c>
      <c r="I73" s="81">
        <f t="shared" si="7"/>
        <v>0.7355405962357466</v>
      </c>
      <c r="J73" s="81">
        <f t="shared" si="7"/>
        <v>0.001785959609836516</v>
      </c>
      <c r="K73" s="81">
        <f t="shared" si="7"/>
        <v>2.237532628108257</v>
      </c>
      <c r="L73" s="81">
        <f t="shared" si="7"/>
        <v>0.03626871823052617</v>
      </c>
      <c r="M73" s="81">
        <f t="shared" si="7"/>
        <v>2.221871136145075</v>
      </c>
      <c r="N73" s="81">
        <f t="shared" si="7"/>
        <v>0.6280395658744333</v>
      </c>
      <c r="O73" s="81">
        <f t="shared" si="7"/>
        <v>0.5709575491138892</v>
      </c>
      <c r="P73" s="81">
        <f t="shared" si="7"/>
        <v>5.299491688418739</v>
      </c>
      <c r="Q73" s="81">
        <f t="shared" si="7"/>
        <v>8.844552823189998</v>
      </c>
      <c r="R73" s="81">
        <f t="shared" si="7"/>
        <v>0.20174474515730184</v>
      </c>
      <c r="S73" s="81">
        <f t="shared" si="7"/>
        <v>18.423890644319275</v>
      </c>
      <c r="T73" s="81">
        <f t="shared" si="7"/>
        <v>0.0409396895177909</v>
      </c>
      <c r="U73" s="81">
        <f t="shared" si="7"/>
        <v>0.0040527544992444015</v>
      </c>
      <c r="V73" s="81">
        <f t="shared" si="7"/>
        <v>0</v>
      </c>
      <c r="W73" s="81">
        <f t="shared" si="7"/>
        <v>0.006182167880203325</v>
      </c>
      <c r="X73" s="81">
        <f t="shared" si="7"/>
        <v>0.43446902046984476</v>
      </c>
      <c r="Y73" s="81">
        <f t="shared" si="7"/>
        <v>0.007349910702019508</v>
      </c>
      <c r="Z73" s="81">
        <f t="shared" si="7"/>
        <v>5.87017447451573</v>
      </c>
      <c r="AA73" s="81">
        <f t="shared" si="7"/>
        <v>0</v>
      </c>
      <c r="AB73" s="81">
        <f t="shared" si="7"/>
        <v>4.408160461601868</v>
      </c>
      <c r="AC73" s="81">
        <f t="shared" si="7"/>
        <v>0.11684297293584284</v>
      </c>
      <c r="AD73" s="81">
        <f t="shared" si="7"/>
        <v>0.2887072400054953</v>
      </c>
      <c r="AE73" s="81">
        <f t="shared" si="7"/>
        <v>0.06882813573293035</v>
      </c>
      <c r="AF73" s="81">
        <f t="shared" si="7"/>
        <v>0.560928698997115</v>
      </c>
      <c r="AG73" s="81">
        <f t="shared" si="7"/>
        <v>0.029537024316526998</v>
      </c>
      <c r="AH73" s="81">
        <f t="shared" si="7"/>
        <v>0</v>
      </c>
      <c r="AI73" s="81">
        <f t="shared" si="7"/>
        <v>1.7512020881989283</v>
      </c>
      <c r="AJ73" s="19">
        <f t="shared" si="7"/>
        <v>100</v>
      </c>
    </row>
    <row r="74" ht="12.75">
      <c r="A74" t="s">
        <v>59</v>
      </c>
    </row>
  </sheetData>
  <sheetProtection/>
  <printOptions/>
  <pageMargins left="0.23" right="0.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zoomScalePageLayoutView="0" workbookViewId="0" topLeftCell="AA17">
      <selection activeCell="AJ35" sqref="A35:AJ35"/>
    </sheetView>
  </sheetViews>
  <sheetFormatPr defaultColWidth="9.140625" defaultRowHeight="12.75"/>
  <cols>
    <col min="1" max="1" width="35.140625" style="0" customWidth="1"/>
    <col min="17" max="17" width="9.8515625" style="0" customWidth="1"/>
    <col min="21" max="21" width="11.28125" style="0" customWidth="1"/>
    <col min="24" max="24" width="9.8515625" style="0" customWidth="1"/>
    <col min="26" max="26" width="10.8515625" style="0" customWidth="1"/>
  </cols>
  <sheetData>
    <row r="1" spans="1:2" ht="12.75">
      <c r="A1" s="11" t="s">
        <v>148</v>
      </c>
      <c r="B1" s="46" t="s">
        <v>158</v>
      </c>
    </row>
    <row r="2" ht="12.75">
      <c r="A2" s="16"/>
    </row>
    <row r="3" spans="1:36" ht="12.75">
      <c r="A3" s="92"/>
      <c r="B3" s="93" t="s">
        <v>30</v>
      </c>
      <c r="C3" s="93" t="s">
        <v>154</v>
      </c>
      <c r="D3" s="93" t="s">
        <v>31</v>
      </c>
      <c r="E3" s="93" t="s">
        <v>119</v>
      </c>
      <c r="F3" s="93" t="s">
        <v>32</v>
      </c>
      <c r="G3" s="93" t="s">
        <v>33</v>
      </c>
      <c r="H3" s="93" t="s">
        <v>46</v>
      </c>
      <c r="I3" s="93" t="s">
        <v>34</v>
      </c>
      <c r="J3" s="93" t="s">
        <v>35</v>
      </c>
      <c r="K3" s="93" t="s">
        <v>51</v>
      </c>
      <c r="L3" s="93" t="s">
        <v>36</v>
      </c>
      <c r="M3" s="93" t="s">
        <v>37</v>
      </c>
      <c r="N3" s="93" t="s">
        <v>53</v>
      </c>
      <c r="O3" s="93" t="s">
        <v>38</v>
      </c>
      <c r="P3" s="93" t="s">
        <v>54</v>
      </c>
      <c r="Q3" s="93" t="s">
        <v>44</v>
      </c>
      <c r="R3" s="93" t="s">
        <v>39</v>
      </c>
      <c r="S3" s="93" t="s">
        <v>40</v>
      </c>
      <c r="T3" s="93" t="s">
        <v>42</v>
      </c>
      <c r="U3" s="93" t="s">
        <v>43</v>
      </c>
      <c r="V3" s="93" t="s">
        <v>41</v>
      </c>
      <c r="W3" s="93" t="s">
        <v>120</v>
      </c>
      <c r="X3" s="93" t="s">
        <v>55</v>
      </c>
      <c r="Y3" s="93" t="s">
        <v>45</v>
      </c>
      <c r="Z3" s="93" t="s">
        <v>47</v>
      </c>
      <c r="AA3" s="93" t="s">
        <v>155</v>
      </c>
      <c r="AB3" s="93" t="s">
        <v>48</v>
      </c>
      <c r="AC3" s="93" t="s">
        <v>49</v>
      </c>
      <c r="AD3" s="93" t="s">
        <v>121</v>
      </c>
      <c r="AE3" s="93" t="s">
        <v>52</v>
      </c>
      <c r="AF3" s="93" t="s">
        <v>50</v>
      </c>
      <c r="AG3" s="93" t="s">
        <v>122</v>
      </c>
      <c r="AH3" s="93" t="s">
        <v>120</v>
      </c>
      <c r="AI3" s="93" t="s">
        <v>156</v>
      </c>
      <c r="AJ3" s="94" t="s">
        <v>157</v>
      </c>
    </row>
    <row r="4" spans="1:36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91" t="s">
        <v>219</v>
      </c>
    </row>
    <row r="5" spans="1:36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J5" s="44"/>
    </row>
    <row r="6" spans="1:44" ht="12.75">
      <c r="A6" s="2" t="s">
        <v>0</v>
      </c>
      <c r="B6" s="25">
        <v>14616</v>
      </c>
      <c r="C6" s="25">
        <v>67</v>
      </c>
      <c r="D6" s="25">
        <v>83</v>
      </c>
      <c r="E6" s="25">
        <v>0</v>
      </c>
      <c r="F6" s="25">
        <v>0</v>
      </c>
      <c r="G6" s="25">
        <v>13</v>
      </c>
      <c r="H6" s="25">
        <v>40</v>
      </c>
      <c r="I6" s="25">
        <v>10</v>
      </c>
      <c r="J6" s="25">
        <v>0</v>
      </c>
      <c r="K6" s="25">
        <v>0</v>
      </c>
      <c r="L6" s="25">
        <v>0</v>
      </c>
      <c r="M6" s="25">
        <v>0</v>
      </c>
      <c r="N6" s="25">
        <v>211</v>
      </c>
      <c r="O6" s="25">
        <v>32</v>
      </c>
      <c r="P6" s="25">
        <v>634</v>
      </c>
      <c r="Q6" s="25">
        <v>577</v>
      </c>
      <c r="R6" s="25">
        <v>0</v>
      </c>
      <c r="S6" s="25">
        <v>4437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15</v>
      </c>
      <c r="AA6" s="25">
        <v>0</v>
      </c>
      <c r="AB6" s="25">
        <v>104</v>
      </c>
      <c r="AC6" s="25">
        <v>0</v>
      </c>
      <c r="AD6" s="25">
        <v>0</v>
      </c>
      <c r="AE6" s="25">
        <v>0</v>
      </c>
      <c r="AF6" s="25">
        <v>0</v>
      </c>
      <c r="AG6" s="25">
        <v>246</v>
      </c>
      <c r="AH6" s="25">
        <v>0</v>
      </c>
      <c r="AI6" s="25">
        <v>33</v>
      </c>
      <c r="AJ6" s="25">
        <v>21191</v>
      </c>
      <c r="AK6" s="25"/>
      <c r="AL6" s="25"/>
      <c r="AM6" s="25"/>
      <c r="AN6" s="25"/>
      <c r="AO6" s="25"/>
      <c r="AP6" s="25"/>
      <c r="AQ6" s="25"/>
      <c r="AR6" s="25"/>
    </row>
    <row r="7" spans="1:44" ht="12.75">
      <c r="A7" s="2" t="s">
        <v>1</v>
      </c>
      <c r="B7" s="25">
        <v>5773</v>
      </c>
      <c r="C7" s="25">
        <v>351</v>
      </c>
      <c r="D7" s="25">
        <v>20</v>
      </c>
      <c r="E7" s="25">
        <v>0</v>
      </c>
      <c r="F7" s="25">
        <v>0</v>
      </c>
      <c r="G7" s="25">
        <v>276</v>
      </c>
      <c r="H7" s="25">
        <v>3051</v>
      </c>
      <c r="I7" s="25">
        <v>2395</v>
      </c>
      <c r="J7" s="25">
        <v>0</v>
      </c>
      <c r="K7" s="25">
        <v>0</v>
      </c>
      <c r="L7" s="25">
        <v>0</v>
      </c>
      <c r="M7" s="25">
        <v>445</v>
      </c>
      <c r="N7" s="25">
        <v>47</v>
      </c>
      <c r="O7" s="25">
        <v>0</v>
      </c>
      <c r="P7" s="25">
        <v>3677</v>
      </c>
      <c r="Q7" s="25">
        <v>2141</v>
      </c>
      <c r="R7" s="25">
        <v>0</v>
      </c>
      <c r="S7" s="25">
        <v>22864</v>
      </c>
      <c r="T7" s="25">
        <v>0</v>
      </c>
      <c r="U7" s="25">
        <v>0</v>
      </c>
      <c r="V7" s="25">
        <v>0</v>
      </c>
      <c r="W7" s="25">
        <v>204</v>
      </c>
      <c r="X7" s="25">
        <v>4591</v>
      </c>
      <c r="Y7" s="25">
        <v>0</v>
      </c>
      <c r="Z7" s="25">
        <v>1450</v>
      </c>
      <c r="AA7" s="25">
        <v>0</v>
      </c>
      <c r="AB7" s="25">
        <v>44</v>
      </c>
      <c r="AC7" s="25">
        <v>0</v>
      </c>
      <c r="AD7" s="25">
        <v>975</v>
      </c>
      <c r="AE7" s="25">
        <v>1640</v>
      </c>
      <c r="AF7" s="25">
        <v>485</v>
      </c>
      <c r="AG7" s="25">
        <v>289</v>
      </c>
      <c r="AH7" s="25">
        <v>0</v>
      </c>
      <c r="AI7" s="25">
        <v>421</v>
      </c>
      <c r="AJ7" s="25">
        <v>51153</v>
      </c>
      <c r="AK7" s="25"/>
      <c r="AL7" s="25"/>
      <c r="AM7" s="25"/>
      <c r="AN7" s="25"/>
      <c r="AO7" s="25"/>
      <c r="AP7" s="25"/>
      <c r="AQ7" s="25"/>
      <c r="AR7" s="25"/>
    </row>
    <row r="8" spans="1:44" ht="12.75">
      <c r="A8" s="1" t="s">
        <v>2</v>
      </c>
      <c r="B8" s="25">
        <v>68</v>
      </c>
      <c r="C8" s="25">
        <v>116</v>
      </c>
      <c r="D8" s="25">
        <v>0</v>
      </c>
      <c r="E8" s="25">
        <v>5</v>
      </c>
      <c r="F8" s="25">
        <v>0</v>
      </c>
      <c r="G8" s="25">
        <v>134</v>
      </c>
      <c r="H8" s="25">
        <v>0</v>
      </c>
      <c r="I8" s="25">
        <v>0</v>
      </c>
      <c r="J8" s="25">
        <v>0</v>
      </c>
      <c r="K8" s="25">
        <v>19</v>
      </c>
      <c r="L8" s="25">
        <v>0</v>
      </c>
      <c r="M8" s="25">
        <v>0</v>
      </c>
      <c r="N8" s="25">
        <v>0</v>
      </c>
      <c r="O8" s="25">
        <v>0</v>
      </c>
      <c r="P8" s="25">
        <v>658</v>
      </c>
      <c r="Q8" s="25">
        <v>155</v>
      </c>
      <c r="R8" s="25">
        <v>0</v>
      </c>
      <c r="S8" s="25">
        <v>879</v>
      </c>
      <c r="T8" s="25">
        <v>0</v>
      </c>
      <c r="U8" s="25">
        <v>0</v>
      </c>
      <c r="V8" s="25">
        <v>0</v>
      </c>
      <c r="W8" s="25">
        <v>391</v>
      </c>
      <c r="X8" s="25">
        <v>35</v>
      </c>
      <c r="Y8" s="25">
        <v>0</v>
      </c>
      <c r="Z8" s="25">
        <v>0</v>
      </c>
      <c r="AA8" s="25">
        <v>0</v>
      </c>
      <c r="AB8" s="25">
        <v>4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239</v>
      </c>
      <c r="AJ8" s="25">
        <v>2768</v>
      </c>
      <c r="AK8" s="25"/>
      <c r="AL8" s="25"/>
      <c r="AM8" s="25"/>
      <c r="AN8" s="25"/>
      <c r="AO8" s="25"/>
      <c r="AP8" s="25"/>
      <c r="AQ8" s="25"/>
      <c r="AR8" s="25"/>
    </row>
    <row r="9" spans="1:44" ht="12.75">
      <c r="A9" s="1" t="s">
        <v>3</v>
      </c>
      <c r="B9" s="25">
        <v>4775</v>
      </c>
      <c r="C9" s="25">
        <v>8244</v>
      </c>
      <c r="D9" s="25">
        <v>0</v>
      </c>
      <c r="E9" s="25">
        <v>0</v>
      </c>
      <c r="F9" s="25">
        <v>0</v>
      </c>
      <c r="G9" s="25">
        <v>33</v>
      </c>
      <c r="H9" s="25">
        <v>3088</v>
      </c>
      <c r="I9" s="25">
        <v>1</v>
      </c>
      <c r="J9" s="25">
        <v>0</v>
      </c>
      <c r="K9" s="25">
        <v>0</v>
      </c>
      <c r="L9" s="25">
        <v>0</v>
      </c>
      <c r="M9" s="25">
        <v>350</v>
      </c>
      <c r="N9" s="25">
        <v>0</v>
      </c>
      <c r="O9" s="25">
        <v>0</v>
      </c>
      <c r="P9" s="25">
        <v>5871</v>
      </c>
      <c r="Q9" s="25">
        <v>1000</v>
      </c>
      <c r="R9" s="25">
        <v>0</v>
      </c>
      <c r="S9" s="25">
        <v>74735</v>
      </c>
      <c r="T9" s="25">
        <v>0</v>
      </c>
      <c r="U9" s="25">
        <v>0</v>
      </c>
      <c r="V9" s="25">
        <v>0</v>
      </c>
      <c r="W9" s="25">
        <v>666</v>
      </c>
      <c r="X9" s="25">
        <v>1413</v>
      </c>
      <c r="Y9" s="25">
        <v>0</v>
      </c>
      <c r="Z9" s="25">
        <v>237</v>
      </c>
      <c r="AA9" s="25">
        <v>0</v>
      </c>
      <c r="AB9" s="25">
        <v>0</v>
      </c>
      <c r="AC9" s="25">
        <v>0</v>
      </c>
      <c r="AD9" s="25">
        <v>0</v>
      </c>
      <c r="AE9" s="25">
        <v>9</v>
      </c>
      <c r="AF9" s="25">
        <v>0</v>
      </c>
      <c r="AG9" s="25">
        <v>732</v>
      </c>
      <c r="AH9" s="25">
        <v>0</v>
      </c>
      <c r="AI9" s="25">
        <v>5038</v>
      </c>
      <c r="AJ9" s="25">
        <v>106268</v>
      </c>
      <c r="AK9" s="25"/>
      <c r="AL9" s="25"/>
      <c r="AM9" s="25"/>
      <c r="AN9" s="25"/>
      <c r="AO9" s="25"/>
      <c r="AP9" s="25"/>
      <c r="AQ9" s="25"/>
      <c r="AR9" s="25"/>
    </row>
    <row r="10" spans="1:44" ht="12.75">
      <c r="A10" s="2" t="s">
        <v>4</v>
      </c>
      <c r="B10" s="25">
        <v>16</v>
      </c>
      <c r="C10" s="25">
        <v>74</v>
      </c>
      <c r="D10" s="25">
        <v>0</v>
      </c>
      <c r="E10" s="25">
        <v>0</v>
      </c>
      <c r="F10" s="25">
        <v>0</v>
      </c>
      <c r="G10" s="25">
        <v>15</v>
      </c>
      <c r="H10" s="25">
        <v>90</v>
      </c>
      <c r="I10" s="25">
        <v>2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4</v>
      </c>
      <c r="Q10" s="25">
        <v>87</v>
      </c>
      <c r="R10" s="25">
        <v>0</v>
      </c>
      <c r="S10" s="25">
        <v>24</v>
      </c>
      <c r="T10" s="25">
        <v>0</v>
      </c>
      <c r="U10" s="25">
        <v>0</v>
      </c>
      <c r="V10" s="25">
        <v>0</v>
      </c>
      <c r="W10" s="25">
        <v>95</v>
      </c>
      <c r="X10" s="25">
        <v>4</v>
      </c>
      <c r="Y10" s="25">
        <v>0</v>
      </c>
      <c r="Z10" s="25">
        <v>0</v>
      </c>
      <c r="AA10" s="25">
        <v>0</v>
      </c>
      <c r="AB10" s="25">
        <v>37</v>
      </c>
      <c r="AC10" s="25">
        <v>0</v>
      </c>
      <c r="AD10" s="25">
        <v>0</v>
      </c>
      <c r="AE10" s="25">
        <v>52</v>
      </c>
      <c r="AF10" s="25">
        <v>7</v>
      </c>
      <c r="AG10" s="25">
        <v>0</v>
      </c>
      <c r="AH10" s="25">
        <v>0</v>
      </c>
      <c r="AI10" s="25">
        <v>1</v>
      </c>
      <c r="AJ10" s="25">
        <v>566</v>
      </c>
      <c r="AK10" s="25"/>
      <c r="AL10" s="25"/>
      <c r="AM10" s="25"/>
      <c r="AN10" s="25"/>
      <c r="AO10" s="25"/>
      <c r="AP10" s="25"/>
      <c r="AQ10" s="25"/>
      <c r="AR10" s="25"/>
    </row>
    <row r="11" spans="1:44" ht="12.75">
      <c r="A11" s="1" t="s">
        <v>5</v>
      </c>
      <c r="B11" s="25">
        <v>1056</v>
      </c>
      <c r="C11" s="25">
        <v>234</v>
      </c>
      <c r="D11" s="25">
        <v>32</v>
      </c>
      <c r="E11" s="25">
        <v>0</v>
      </c>
      <c r="F11" s="25">
        <v>0</v>
      </c>
      <c r="G11" s="25">
        <v>190</v>
      </c>
      <c r="H11" s="25">
        <v>9</v>
      </c>
      <c r="I11" s="25">
        <v>89</v>
      </c>
      <c r="J11" s="25">
        <v>0</v>
      </c>
      <c r="K11" s="25">
        <v>0</v>
      </c>
      <c r="L11" s="25">
        <v>0</v>
      </c>
      <c r="M11" s="25">
        <v>30</v>
      </c>
      <c r="N11" s="25">
        <v>0</v>
      </c>
      <c r="O11" s="25">
        <v>0</v>
      </c>
      <c r="P11" s="25">
        <v>1898</v>
      </c>
      <c r="Q11" s="25">
        <v>55</v>
      </c>
      <c r="R11" s="25">
        <v>0</v>
      </c>
      <c r="S11" s="25">
        <v>502</v>
      </c>
      <c r="T11" s="25">
        <v>0</v>
      </c>
      <c r="U11" s="25">
        <v>0</v>
      </c>
      <c r="V11" s="25">
        <v>0</v>
      </c>
      <c r="W11" s="25">
        <v>21</v>
      </c>
      <c r="X11" s="25">
        <v>82</v>
      </c>
      <c r="Y11" s="25">
        <v>0</v>
      </c>
      <c r="Z11" s="25">
        <v>539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8</v>
      </c>
      <c r="AH11" s="25">
        <v>0</v>
      </c>
      <c r="AI11" s="25">
        <v>190</v>
      </c>
      <c r="AJ11" s="25">
        <v>4941</v>
      </c>
      <c r="AK11" s="25"/>
      <c r="AL11" s="25"/>
      <c r="AM11" s="25"/>
      <c r="AN11" s="25"/>
      <c r="AO11" s="25"/>
      <c r="AP11" s="25"/>
      <c r="AQ11" s="25"/>
      <c r="AR11" s="25"/>
    </row>
    <row r="12" spans="1:44" ht="12.75">
      <c r="A12" s="4" t="s">
        <v>6</v>
      </c>
      <c r="B12" s="25">
        <v>1785</v>
      </c>
      <c r="C12" s="25">
        <v>622</v>
      </c>
      <c r="D12" s="25">
        <v>38</v>
      </c>
      <c r="E12" s="25">
        <v>8</v>
      </c>
      <c r="F12" s="25">
        <v>0</v>
      </c>
      <c r="G12" s="25">
        <v>0</v>
      </c>
      <c r="H12" s="25">
        <v>248</v>
      </c>
      <c r="I12" s="25">
        <v>0</v>
      </c>
      <c r="J12" s="25">
        <v>0</v>
      </c>
      <c r="K12" s="25">
        <v>108</v>
      </c>
      <c r="L12" s="25">
        <v>0</v>
      </c>
      <c r="M12" s="25">
        <v>506</v>
      </c>
      <c r="N12" s="25">
        <v>0</v>
      </c>
      <c r="O12" s="25">
        <v>0</v>
      </c>
      <c r="P12" s="25">
        <v>842</v>
      </c>
      <c r="Q12" s="25">
        <v>112</v>
      </c>
      <c r="R12" s="25">
        <v>0</v>
      </c>
      <c r="S12" s="25">
        <v>1426</v>
      </c>
      <c r="T12" s="25">
        <v>0</v>
      </c>
      <c r="U12" s="25">
        <v>0</v>
      </c>
      <c r="V12" s="25">
        <v>1</v>
      </c>
      <c r="W12" s="25">
        <v>46</v>
      </c>
      <c r="X12" s="25">
        <v>11</v>
      </c>
      <c r="Y12" s="25">
        <v>0</v>
      </c>
      <c r="Z12" s="25">
        <v>100</v>
      </c>
      <c r="AA12" s="25">
        <v>0</v>
      </c>
      <c r="AB12" s="25">
        <v>0</v>
      </c>
      <c r="AC12" s="25">
        <v>0</v>
      </c>
      <c r="AD12" s="25">
        <v>566</v>
      </c>
      <c r="AE12" s="25">
        <v>0</v>
      </c>
      <c r="AF12" s="25">
        <v>0</v>
      </c>
      <c r="AG12" s="25">
        <v>37</v>
      </c>
      <c r="AH12" s="25">
        <v>0</v>
      </c>
      <c r="AI12" s="25">
        <v>903</v>
      </c>
      <c r="AJ12" s="25">
        <v>7550</v>
      </c>
      <c r="AK12" s="25"/>
      <c r="AL12" s="25"/>
      <c r="AM12" s="25"/>
      <c r="AN12" s="25"/>
      <c r="AO12" s="25"/>
      <c r="AP12" s="25"/>
      <c r="AQ12" s="25"/>
      <c r="AR12" s="25"/>
    </row>
    <row r="13" spans="1:44" ht="12.75">
      <c r="A13" s="4" t="s">
        <v>7</v>
      </c>
      <c r="B13" s="25">
        <v>10402</v>
      </c>
      <c r="C13" s="25">
        <v>2504</v>
      </c>
      <c r="D13" s="25">
        <v>0</v>
      </c>
      <c r="E13" s="25">
        <v>5</v>
      </c>
      <c r="F13" s="25">
        <v>75</v>
      </c>
      <c r="G13" s="25">
        <v>100</v>
      </c>
      <c r="H13" s="25">
        <v>2380</v>
      </c>
      <c r="I13" s="25">
        <v>0</v>
      </c>
      <c r="J13" s="25">
        <v>0</v>
      </c>
      <c r="K13" s="25">
        <v>231</v>
      </c>
      <c r="L13" s="25">
        <v>0</v>
      </c>
      <c r="M13" s="25">
        <v>6</v>
      </c>
      <c r="N13" s="25">
        <v>158</v>
      </c>
      <c r="O13" s="25">
        <v>11</v>
      </c>
      <c r="P13" s="25">
        <v>2828</v>
      </c>
      <c r="Q13" s="25">
        <v>1409</v>
      </c>
      <c r="R13" s="25">
        <v>0</v>
      </c>
      <c r="S13" s="25">
        <v>3583</v>
      </c>
      <c r="T13" s="25">
        <v>0</v>
      </c>
      <c r="U13" s="25">
        <v>0</v>
      </c>
      <c r="V13" s="25">
        <v>0</v>
      </c>
      <c r="W13" s="25">
        <v>194</v>
      </c>
      <c r="X13" s="25">
        <v>21</v>
      </c>
      <c r="Y13" s="25">
        <v>0</v>
      </c>
      <c r="Z13" s="25">
        <v>277</v>
      </c>
      <c r="AA13" s="25">
        <v>0</v>
      </c>
      <c r="AB13" s="25">
        <v>349</v>
      </c>
      <c r="AC13" s="25">
        <v>0</v>
      </c>
      <c r="AD13" s="25">
        <v>3824</v>
      </c>
      <c r="AE13" s="25">
        <v>0</v>
      </c>
      <c r="AF13" s="25">
        <v>760</v>
      </c>
      <c r="AG13" s="25">
        <v>9</v>
      </c>
      <c r="AH13" s="25">
        <v>0</v>
      </c>
      <c r="AI13" s="25">
        <v>4404</v>
      </c>
      <c r="AJ13" s="25">
        <v>33602</v>
      </c>
      <c r="AK13" s="25"/>
      <c r="AL13" s="25"/>
      <c r="AM13" s="25"/>
      <c r="AN13" s="25"/>
      <c r="AO13" s="25"/>
      <c r="AP13" s="25"/>
      <c r="AQ13" s="25"/>
      <c r="AR13" s="25"/>
    </row>
    <row r="14" spans="1:44" ht="12.75">
      <c r="A14" s="1" t="s">
        <v>8</v>
      </c>
      <c r="B14" s="25">
        <v>150</v>
      </c>
      <c r="C14" s="25">
        <v>444</v>
      </c>
      <c r="D14" s="25">
        <v>0</v>
      </c>
      <c r="E14" s="25">
        <v>0</v>
      </c>
      <c r="F14" s="25">
        <v>0</v>
      </c>
      <c r="G14" s="25">
        <v>9</v>
      </c>
      <c r="H14" s="25">
        <v>54</v>
      </c>
      <c r="I14" s="25">
        <v>2</v>
      </c>
      <c r="J14" s="25">
        <v>0</v>
      </c>
      <c r="K14" s="25">
        <v>0</v>
      </c>
      <c r="L14" s="25">
        <v>0</v>
      </c>
      <c r="M14" s="25">
        <v>1</v>
      </c>
      <c r="N14" s="25">
        <v>1</v>
      </c>
      <c r="O14" s="25">
        <v>1</v>
      </c>
      <c r="P14" s="25">
        <v>996</v>
      </c>
      <c r="Q14" s="25">
        <v>545</v>
      </c>
      <c r="R14" s="25">
        <v>5</v>
      </c>
      <c r="S14" s="25">
        <v>127</v>
      </c>
      <c r="T14" s="25">
        <v>0</v>
      </c>
      <c r="U14" s="25">
        <v>0</v>
      </c>
      <c r="V14" s="25">
        <v>0</v>
      </c>
      <c r="W14" s="25">
        <v>51</v>
      </c>
      <c r="X14" s="25">
        <v>145</v>
      </c>
      <c r="Y14" s="25">
        <v>0</v>
      </c>
      <c r="Z14" s="25">
        <v>21</v>
      </c>
      <c r="AA14" s="25">
        <v>0</v>
      </c>
      <c r="AB14" s="25">
        <v>3</v>
      </c>
      <c r="AC14" s="25">
        <v>0</v>
      </c>
      <c r="AD14" s="25">
        <v>1</v>
      </c>
      <c r="AE14" s="25">
        <v>31</v>
      </c>
      <c r="AF14" s="25">
        <v>1</v>
      </c>
      <c r="AG14" s="25">
        <v>225</v>
      </c>
      <c r="AH14" s="25">
        <v>0</v>
      </c>
      <c r="AI14" s="25">
        <v>223</v>
      </c>
      <c r="AJ14" s="25">
        <v>3085</v>
      </c>
      <c r="AK14" s="25"/>
      <c r="AL14" s="25"/>
      <c r="AM14" s="25"/>
      <c r="AN14" s="25"/>
      <c r="AO14" s="25"/>
      <c r="AP14" s="25"/>
      <c r="AQ14" s="25"/>
      <c r="AR14" s="25"/>
    </row>
    <row r="15" spans="1:44" ht="12.75">
      <c r="A15" s="5" t="s">
        <v>9</v>
      </c>
      <c r="B15" s="25">
        <v>1043</v>
      </c>
      <c r="C15" s="25">
        <v>569</v>
      </c>
      <c r="D15" s="25">
        <v>0</v>
      </c>
      <c r="E15" s="25">
        <v>0</v>
      </c>
      <c r="F15" s="25">
        <v>0</v>
      </c>
      <c r="G15" s="25">
        <v>157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124</v>
      </c>
      <c r="N15" s="25">
        <v>0</v>
      </c>
      <c r="O15" s="25">
        <v>0</v>
      </c>
      <c r="P15" s="25">
        <v>912</v>
      </c>
      <c r="Q15" s="25">
        <v>131</v>
      </c>
      <c r="R15" s="25">
        <v>0</v>
      </c>
      <c r="S15" s="25">
        <v>3783</v>
      </c>
      <c r="T15" s="25">
        <v>0</v>
      </c>
      <c r="U15" s="25">
        <v>0</v>
      </c>
      <c r="V15" s="25">
        <v>0</v>
      </c>
      <c r="W15" s="25">
        <v>68</v>
      </c>
      <c r="X15" s="25">
        <v>0</v>
      </c>
      <c r="Y15" s="25">
        <v>0</v>
      </c>
      <c r="Z15" s="25">
        <v>8</v>
      </c>
      <c r="AA15" s="25">
        <v>0</v>
      </c>
      <c r="AB15" s="25">
        <v>0</v>
      </c>
      <c r="AC15" s="25">
        <v>0</v>
      </c>
      <c r="AD15" s="25">
        <v>1</v>
      </c>
      <c r="AE15" s="25">
        <v>0</v>
      </c>
      <c r="AF15" s="25">
        <v>0</v>
      </c>
      <c r="AG15" s="25">
        <v>73</v>
      </c>
      <c r="AH15" s="25">
        <v>0</v>
      </c>
      <c r="AI15" s="25">
        <v>1</v>
      </c>
      <c r="AJ15" s="25">
        <v>6887</v>
      </c>
      <c r="AK15" s="25"/>
      <c r="AL15" s="25"/>
      <c r="AM15" s="25"/>
      <c r="AN15" s="25"/>
      <c r="AO15" s="25"/>
      <c r="AP15" s="25"/>
      <c r="AQ15" s="25"/>
      <c r="AR15" s="25"/>
    </row>
    <row r="16" spans="1:44" ht="12.75">
      <c r="A16" s="5" t="s">
        <v>10</v>
      </c>
      <c r="B16" s="25">
        <v>47</v>
      </c>
      <c r="C16" s="25">
        <v>420</v>
      </c>
      <c r="D16" s="25">
        <v>34</v>
      </c>
      <c r="E16" s="25">
        <v>0</v>
      </c>
      <c r="F16" s="25">
        <v>0</v>
      </c>
      <c r="G16" s="25">
        <v>18</v>
      </c>
      <c r="H16" s="25">
        <v>23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584</v>
      </c>
      <c r="Q16" s="25">
        <v>0</v>
      </c>
      <c r="R16" s="25">
        <v>1</v>
      </c>
      <c r="S16" s="25">
        <v>86</v>
      </c>
      <c r="T16" s="25">
        <v>0</v>
      </c>
      <c r="U16" s="25">
        <v>0</v>
      </c>
      <c r="V16" s="25">
        <v>0</v>
      </c>
      <c r="W16" s="25">
        <v>0</v>
      </c>
      <c r="X16" s="25">
        <v>40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0</v>
      </c>
      <c r="AE16" s="25">
        <v>34</v>
      </c>
      <c r="AF16" s="25">
        <v>0</v>
      </c>
      <c r="AG16" s="25">
        <v>4</v>
      </c>
      <c r="AH16" s="25">
        <v>0</v>
      </c>
      <c r="AI16" s="25">
        <v>12</v>
      </c>
      <c r="AJ16" s="25">
        <v>1308</v>
      </c>
      <c r="AK16" s="25"/>
      <c r="AL16" s="25"/>
      <c r="AM16" s="25"/>
      <c r="AN16" s="25"/>
      <c r="AO16" s="25"/>
      <c r="AP16" s="25"/>
      <c r="AQ16" s="25"/>
      <c r="AR16" s="25"/>
    </row>
    <row r="17" spans="1:44" ht="12.75">
      <c r="A17" s="1" t="s">
        <v>11</v>
      </c>
      <c r="B17" s="25">
        <v>534</v>
      </c>
      <c r="C17" s="25">
        <v>2952</v>
      </c>
      <c r="D17" s="25">
        <v>150</v>
      </c>
      <c r="E17" s="25">
        <v>58</v>
      </c>
      <c r="F17" s="25">
        <v>0</v>
      </c>
      <c r="G17" s="25">
        <v>16</v>
      </c>
      <c r="H17" s="25">
        <v>5639</v>
      </c>
      <c r="I17" s="25">
        <v>0</v>
      </c>
      <c r="J17" s="25">
        <v>23</v>
      </c>
      <c r="K17" s="25">
        <v>0</v>
      </c>
      <c r="L17" s="25">
        <v>0</v>
      </c>
      <c r="M17" s="25">
        <v>27</v>
      </c>
      <c r="N17" s="25">
        <v>2854</v>
      </c>
      <c r="O17" s="25">
        <v>57</v>
      </c>
      <c r="P17" s="25">
        <v>3327</v>
      </c>
      <c r="Q17" s="25">
        <v>472</v>
      </c>
      <c r="R17" s="25">
        <v>0</v>
      </c>
      <c r="S17" s="25">
        <v>590</v>
      </c>
      <c r="T17" s="25">
        <v>16</v>
      </c>
      <c r="U17" s="25">
        <v>0</v>
      </c>
      <c r="V17" s="25">
        <v>1291</v>
      </c>
      <c r="W17" s="25">
        <v>278</v>
      </c>
      <c r="X17" s="25">
        <v>520</v>
      </c>
      <c r="Y17" s="25">
        <v>0</v>
      </c>
      <c r="Z17" s="25">
        <v>16</v>
      </c>
      <c r="AA17" s="25">
        <v>0</v>
      </c>
      <c r="AB17" s="25">
        <v>0</v>
      </c>
      <c r="AC17" s="25">
        <v>0</v>
      </c>
      <c r="AD17" s="25">
        <v>74</v>
      </c>
      <c r="AE17" s="25">
        <v>5</v>
      </c>
      <c r="AF17" s="25">
        <v>48</v>
      </c>
      <c r="AG17" s="25">
        <v>613</v>
      </c>
      <c r="AH17" s="25">
        <v>0</v>
      </c>
      <c r="AI17" s="25">
        <v>551</v>
      </c>
      <c r="AJ17" s="25">
        <v>21481</v>
      </c>
      <c r="AK17" s="25"/>
      <c r="AL17" s="25"/>
      <c r="AM17" s="25"/>
      <c r="AN17" s="25"/>
      <c r="AO17" s="25"/>
      <c r="AP17" s="25"/>
      <c r="AQ17" s="25"/>
      <c r="AR17" s="25"/>
    </row>
    <row r="18" spans="1:44" ht="12.75">
      <c r="A18" s="1" t="s">
        <v>12</v>
      </c>
      <c r="B18" s="25">
        <v>1</v>
      </c>
      <c r="C18" s="25">
        <v>44</v>
      </c>
      <c r="D18" s="25">
        <v>1</v>
      </c>
      <c r="E18" s="25">
        <v>0</v>
      </c>
      <c r="F18" s="25">
        <v>0</v>
      </c>
      <c r="G18" s="25">
        <v>0</v>
      </c>
      <c r="H18" s="25">
        <v>3365</v>
      </c>
      <c r="I18" s="25">
        <v>242</v>
      </c>
      <c r="J18" s="25">
        <v>0</v>
      </c>
      <c r="K18" s="25">
        <v>0</v>
      </c>
      <c r="L18" s="25">
        <v>0</v>
      </c>
      <c r="M18" s="25">
        <v>0</v>
      </c>
      <c r="N18" s="25">
        <v>138</v>
      </c>
      <c r="O18" s="25">
        <v>1</v>
      </c>
      <c r="P18" s="25">
        <v>69</v>
      </c>
      <c r="Q18" s="25">
        <v>0</v>
      </c>
      <c r="R18" s="25">
        <v>0</v>
      </c>
      <c r="S18" s="25">
        <v>3</v>
      </c>
      <c r="T18" s="25">
        <v>0</v>
      </c>
      <c r="U18" s="25">
        <v>0</v>
      </c>
      <c r="V18" s="25">
        <v>0</v>
      </c>
      <c r="W18" s="25">
        <v>8</v>
      </c>
      <c r="X18" s="25">
        <v>8</v>
      </c>
      <c r="Y18" s="25">
        <v>0</v>
      </c>
      <c r="Z18" s="25">
        <v>6</v>
      </c>
      <c r="AA18" s="25">
        <v>0</v>
      </c>
      <c r="AB18" s="25">
        <v>1</v>
      </c>
      <c r="AC18" s="25">
        <v>0</v>
      </c>
      <c r="AD18" s="25">
        <v>0</v>
      </c>
      <c r="AE18" s="25">
        <v>4</v>
      </c>
      <c r="AF18" s="25">
        <v>6</v>
      </c>
      <c r="AG18" s="25">
        <v>0</v>
      </c>
      <c r="AH18" s="25">
        <v>0</v>
      </c>
      <c r="AI18" s="25">
        <v>0</v>
      </c>
      <c r="AJ18" s="25">
        <v>5439</v>
      </c>
      <c r="AK18" s="25"/>
      <c r="AL18" s="25"/>
      <c r="AM18" s="25"/>
      <c r="AN18" s="25"/>
      <c r="AO18" s="25"/>
      <c r="AP18" s="25"/>
      <c r="AQ18" s="25"/>
      <c r="AR18" s="25"/>
    </row>
    <row r="19" spans="1:44" ht="12.75">
      <c r="A19" s="1" t="s">
        <v>13</v>
      </c>
      <c r="B19" s="25">
        <v>1</v>
      </c>
      <c r="C19" s="25">
        <v>16</v>
      </c>
      <c r="D19" s="25">
        <v>0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23</v>
      </c>
      <c r="Q19" s="25">
        <v>1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1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20</v>
      </c>
      <c r="AJ19" s="25">
        <v>63</v>
      </c>
      <c r="AK19" s="25"/>
      <c r="AL19" s="25"/>
      <c r="AM19" s="25"/>
      <c r="AN19" s="25"/>
      <c r="AO19" s="25"/>
      <c r="AP19" s="25"/>
      <c r="AQ19" s="25"/>
      <c r="AR19" s="25"/>
    </row>
    <row r="20" spans="1:44" ht="12.75">
      <c r="A20" s="1" t="s">
        <v>14</v>
      </c>
      <c r="B20" s="25">
        <v>4645</v>
      </c>
      <c r="C20" s="25">
        <v>475</v>
      </c>
      <c r="D20" s="25">
        <v>0</v>
      </c>
      <c r="E20" s="25">
        <v>0</v>
      </c>
      <c r="F20" s="25">
        <v>0</v>
      </c>
      <c r="G20" s="25">
        <v>0</v>
      </c>
      <c r="H20" s="25">
        <v>156</v>
      </c>
      <c r="I20" s="25">
        <v>5</v>
      </c>
      <c r="J20" s="25">
        <v>0</v>
      </c>
      <c r="K20" s="25">
        <v>0</v>
      </c>
      <c r="L20" s="25">
        <v>0</v>
      </c>
      <c r="M20" s="25">
        <v>0</v>
      </c>
      <c r="N20" s="25">
        <v>3</v>
      </c>
      <c r="O20" s="25">
        <v>0</v>
      </c>
      <c r="P20" s="25">
        <v>3566</v>
      </c>
      <c r="Q20" s="25">
        <v>2304</v>
      </c>
      <c r="R20" s="25">
        <v>0</v>
      </c>
      <c r="S20" s="25">
        <v>680</v>
      </c>
      <c r="T20" s="25">
        <v>0</v>
      </c>
      <c r="U20" s="25">
        <v>0</v>
      </c>
      <c r="V20" s="25">
        <v>0</v>
      </c>
      <c r="W20" s="25">
        <v>17</v>
      </c>
      <c r="X20" s="25">
        <v>61</v>
      </c>
      <c r="Y20" s="25">
        <v>0</v>
      </c>
      <c r="Z20" s="25">
        <v>50</v>
      </c>
      <c r="AA20" s="25">
        <v>0</v>
      </c>
      <c r="AB20" s="25">
        <v>345</v>
      </c>
      <c r="AC20" s="25">
        <v>0</v>
      </c>
      <c r="AD20" s="25">
        <v>0</v>
      </c>
      <c r="AE20" s="25">
        <v>1</v>
      </c>
      <c r="AF20" s="25">
        <v>0</v>
      </c>
      <c r="AG20" s="25">
        <v>32</v>
      </c>
      <c r="AH20" s="25">
        <v>0</v>
      </c>
      <c r="AI20" s="25">
        <v>631</v>
      </c>
      <c r="AJ20" s="25">
        <v>13427</v>
      </c>
      <c r="AK20" s="25"/>
      <c r="AL20" s="25"/>
      <c r="AM20" s="25"/>
      <c r="AN20" s="25"/>
      <c r="AO20" s="25"/>
      <c r="AP20" s="25"/>
      <c r="AQ20" s="25"/>
      <c r="AR20" s="25"/>
    </row>
    <row r="21" spans="1:44" ht="12.75">
      <c r="A21" s="2" t="s">
        <v>15</v>
      </c>
      <c r="B21" s="25">
        <v>11414</v>
      </c>
      <c r="C21" s="25">
        <v>5710</v>
      </c>
      <c r="D21" s="25">
        <v>0</v>
      </c>
      <c r="E21" s="25">
        <v>141</v>
      </c>
      <c r="F21" s="25">
        <v>0</v>
      </c>
      <c r="G21" s="25">
        <v>34</v>
      </c>
      <c r="H21" s="25">
        <v>595</v>
      </c>
      <c r="I21" s="25">
        <v>2130</v>
      </c>
      <c r="J21" s="25">
        <v>0</v>
      </c>
      <c r="K21" s="25">
        <v>44</v>
      </c>
      <c r="L21" s="25">
        <v>0</v>
      </c>
      <c r="M21" s="25">
        <v>85</v>
      </c>
      <c r="N21" s="25">
        <v>1915</v>
      </c>
      <c r="O21" s="25">
        <v>0</v>
      </c>
      <c r="P21" s="25">
        <v>8265</v>
      </c>
      <c r="Q21" s="25">
        <v>151</v>
      </c>
      <c r="R21" s="25">
        <v>0</v>
      </c>
      <c r="S21" s="25">
        <v>1461</v>
      </c>
      <c r="T21" s="25">
        <v>95</v>
      </c>
      <c r="U21" s="25">
        <v>0</v>
      </c>
      <c r="V21" s="25">
        <v>11</v>
      </c>
      <c r="W21" s="25">
        <v>1279</v>
      </c>
      <c r="X21" s="25">
        <v>7492</v>
      </c>
      <c r="Y21" s="25">
        <v>119</v>
      </c>
      <c r="Z21" s="25">
        <v>166</v>
      </c>
      <c r="AA21" s="25">
        <v>11</v>
      </c>
      <c r="AB21" s="25">
        <v>9</v>
      </c>
      <c r="AC21" s="25">
        <v>0</v>
      </c>
      <c r="AD21" s="25">
        <v>388</v>
      </c>
      <c r="AE21" s="25">
        <v>1704</v>
      </c>
      <c r="AF21" s="25">
        <v>97</v>
      </c>
      <c r="AG21" s="25">
        <v>4644</v>
      </c>
      <c r="AH21" s="25">
        <v>0</v>
      </c>
      <c r="AI21" s="25">
        <v>4513</v>
      </c>
      <c r="AJ21" s="25">
        <v>54520</v>
      </c>
      <c r="AK21" s="25"/>
      <c r="AL21" s="25"/>
      <c r="AM21" s="25"/>
      <c r="AN21" s="25"/>
      <c r="AO21" s="25"/>
      <c r="AP21" s="25"/>
      <c r="AQ21" s="25"/>
      <c r="AR21" s="25"/>
    </row>
    <row r="22" spans="1:44" ht="12.75">
      <c r="A22" s="1" t="s">
        <v>16</v>
      </c>
      <c r="B22" s="25">
        <v>9705</v>
      </c>
      <c r="C22" s="25">
        <v>765</v>
      </c>
      <c r="D22" s="25">
        <v>1</v>
      </c>
      <c r="E22" s="25">
        <v>0</v>
      </c>
      <c r="F22" s="25">
        <v>1</v>
      </c>
      <c r="G22" s="25">
        <v>204</v>
      </c>
      <c r="H22" s="25">
        <v>6542</v>
      </c>
      <c r="I22" s="25">
        <v>2</v>
      </c>
      <c r="J22" s="25">
        <v>1</v>
      </c>
      <c r="K22" s="25">
        <v>27</v>
      </c>
      <c r="L22" s="25">
        <v>0</v>
      </c>
      <c r="M22" s="25">
        <v>907</v>
      </c>
      <c r="N22" s="25">
        <v>359</v>
      </c>
      <c r="O22" s="25">
        <v>1918</v>
      </c>
      <c r="P22" s="25">
        <v>1459</v>
      </c>
      <c r="Q22" s="25">
        <v>311</v>
      </c>
      <c r="R22" s="25">
        <v>2</v>
      </c>
      <c r="S22" s="25">
        <v>2211</v>
      </c>
      <c r="T22" s="25">
        <v>1</v>
      </c>
      <c r="U22" s="25">
        <v>0</v>
      </c>
      <c r="V22" s="25">
        <v>0</v>
      </c>
      <c r="W22" s="25">
        <v>13</v>
      </c>
      <c r="X22" s="25">
        <v>187</v>
      </c>
      <c r="Y22" s="25">
        <v>1</v>
      </c>
      <c r="Z22" s="25">
        <v>12</v>
      </c>
      <c r="AA22" s="25">
        <v>0</v>
      </c>
      <c r="AB22" s="25">
        <v>155</v>
      </c>
      <c r="AC22" s="25">
        <v>1</v>
      </c>
      <c r="AD22" s="25">
        <v>1</v>
      </c>
      <c r="AE22" s="25">
        <v>26</v>
      </c>
      <c r="AF22" s="25">
        <v>5</v>
      </c>
      <c r="AG22" s="25">
        <v>164</v>
      </c>
      <c r="AH22" s="25">
        <v>0</v>
      </c>
      <c r="AI22" s="25">
        <v>498</v>
      </c>
      <c r="AJ22" s="25">
        <v>26376</v>
      </c>
      <c r="AK22" s="25"/>
      <c r="AL22" s="25"/>
      <c r="AM22" s="25"/>
      <c r="AN22" s="25"/>
      <c r="AO22" s="25"/>
      <c r="AP22" s="25"/>
      <c r="AQ22" s="25"/>
      <c r="AR22" s="25"/>
    </row>
    <row r="23" spans="1:44" ht="12.75">
      <c r="A23" s="1" t="s">
        <v>17</v>
      </c>
      <c r="B23" s="25">
        <v>291</v>
      </c>
      <c r="C23" s="25">
        <v>114</v>
      </c>
      <c r="D23" s="25">
        <v>0</v>
      </c>
      <c r="E23" s="25">
        <v>4</v>
      </c>
      <c r="F23" s="25">
        <v>3</v>
      </c>
      <c r="G23" s="25">
        <v>264</v>
      </c>
      <c r="H23" s="25">
        <v>1049</v>
      </c>
      <c r="I23" s="25">
        <v>16</v>
      </c>
      <c r="J23" s="25">
        <v>9</v>
      </c>
      <c r="K23" s="25">
        <v>35</v>
      </c>
      <c r="L23" s="25">
        <v>3</v>
      </c>
      <c r="M23" s="25">
        <v>2666</v>
      </c>
      <c r="N23" s="25">
        <v>2</v>
      </c>
      <c r="O23" s="25">
        <v>29</v>
      </c>
      <c r="P23" s="25">
        <v>865</v>
      </c>
      <c r="Q23" s="25">
        <v>316</v>
      </c>
      <c r="R23" s="25">
        <v>8</v>
      </c>
      <c r="S23" s="25">
        <v>509</v>
      </c>
      <c r="T23" s="25">
        <v>2</v>
      </c>
      <c r="U23" s="25">
        <v>0</v>
      </c>
      <c r="V23" s="25">
        <v>0</v>
      </c>
      <c r="W23" s="25">
        <v>29</v>
      </c>
      <c r="X23" s="25">
        <v>483</v>
      </c>
      <c r="Y23" s="25">
        <v>3</v>
      </c>
      <c r="Z23" s="25">
        <v>0</v>
      </c>
      <c r="AA23" s="25">
        <v>45</v>
      </c>
      <c r="AB23" s="25">
        <v>395</v>
      </c>
      <c r="AC23" s="25">
        <v>3</v>
      </c>
      <c r="AD23" s="25">
        <v>92</v>
      </c>
      <c r="AE23" s="25">
        <v>9</v>
      </c>
      <c r="AF23" s="25">
        <v>3</v>
      </c>
      <c r="AG23" s="25">
        <v>281</v>
      </c>
      <c r="AH23" s="25">
        <v>0</v>
      </c>
      <c r="AI23" s="25">
        <v>293</v>
      </c>
      <c r="AJ23" s="25">
        <v>8427</v>
      </c>
      <c r="AK23" s="25"/>
      <c r="AL23" s="25"/>
      <c r="AM23" s="25"/>
      <c r="AN23" s="25"/>
      <c r="AO23" s="25"/>
      <c r="AP23" s="25"/>
      <c r="AQ23" s="25"/>
      <c r="AR23" s="25"/>
    </row>
    <row r="24" spans="1:44" ht="12.75">
      <c r="A24" s="5" t="s">
        <v>18</v>
      </c>
      <c r="B24" s="25">
        <v>719</v>
      </c>
      <c r="C24" s="25">
        <v>914</v>
      </c>
      <c r="D24" s="25">
        <v>25</v>
      </c>
      <c r="E24" s="25">
        <v>18</v>
      </c>
      <c r="F24" s="25">
        <v>0</v>
      </c>
      <c r="G24" s="25">
        <v>35</v>
      </c>
      <c r="H24" s="25">
        <v>82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0</v>
      </c>
      <c r="O24" s="25">
        <v>0</v>
      </c>
      <c r="P24" s="25">
        <v>8897</v>
      </c>
      <c r="Q24" s="25">
        <v>135</v>
      </c>
      <c r="R24" s="25">
        <v>0</v>
      </c>
      <c r="S24" s="25">
        <v>2919</v>
      </c>
      <c r="T24" s="25">
        <v>235</v>
      </c>
      <c r="U24" s="25">
        <v>0</v>
      </c>
      <c r="V24" s="25">
        <v>121</v>
      </c>
      <c r="W24" s="25">
        <v>5</v>
      </c>
      <c r="X24" s="25">
        <v>176</v>
      </c>
      <c r="Y24" s="25">
        <v>0</v>
      </c>
      <c r="Z24" s="25">
        <v>2</v>
      </c>
      <c r="AA24" s="25">
        <v>1</v>
      </c>
      <c r="AB24" s="25">
        <v>0</v>
      </c>
      <c r="AC24" s="25">
        <v>0</v>
      </c>
      <c r="AD24" s="25">
        <v>59</v>
      </c>
      <c r="AE24" s="25">
        <v>68</v>
      </c>
      <c r="AF24" s="25">
        <v>0</v>
      </c>
      <c r="AG24" s="25">
        <v>133</v>
      </c>
      <c r="AH24" s="25">
        <v>0</v>
      </c>
      <c r="AI24" s="25">
        <v>352</v>
      </c>
      <c r="AJ24" s="25">
        <v>26411</v>
      </c>
      <c r="AK24" s="25"/>
      <c r="AL24" s="25"/>
      <c r="AM24" s="25"/>
      <c r="AN24" s="25"/>
      <c r="AO24" s="25"/>
      <c r="AP24" s="25"/>
      <c r="AQ24" s="25"/>
      <c r="AR24" s="25"/>
    </row>
    <row r="25" spans="1:44" ht="12.75">
      <c r="A25" s="4" t="s">
        <v>19</v>
      </c>
      <c r="B25" s="25">
        <v>465</v>
      </c>
      <c r="C25" s="25">
        <v>1273</v>
      </c>
      <c r="D25" s="25">
        <v>7</v>
      </c>
      <c r="E25" s="25">
        <v>44</v>
      </c>
      <c r="F25" s="25">
        <v>1</v>
      </c>
      <c r="G25" s="25">
        <v>551</v>
      </c>
      <c r="H25" s="25">
        <v>944</v>
      </c>
      <c r="I25" s="25">
        <v>5</v>
      </c>
      <c r="J25" s="25">
        <v>0</v>
      </c>
      <c r="K25" s="25">
        <v>10</v>
      </c>
      <c r="L25" s="25">
        <v>0</v>
      </c>
      <c r="M25" s="25">
        <v>18</v>
      </c>
      <c r="N25" s="25">
        <v>11</v>
      </c>
      <c r="O25" s="25">
        <v>162</v>
      </c>
      <c r="P25" s="25">
        <v>5064</v>
      </c>
      <c r="Q25" s="25">
        <v>271</v>
      </c>
      <c r="R25" s="25">
        <v>10</v>
      </c>
      <c r="S25" s="25">
        <v>1186</v>
      </c>
      <c r="T25" s="25">
        <v>0</v>
      </c>
      <c r="U25" s="25">
        <v>2</v>
      </c>
      <c r="V25" s="25">
        <v>0</v>
      </c>
      <c r="W25" s="25">
        <v>104</v>
      </c>
      <c r="X25" s="25">
        <v>578</v>
      </c>
      <c r="Y25" s="25">
        <v>153</v>
      </c>
      <c r="Z25" s="25">
        <v>48</v>
      </c>
      <c r="AA25" s="25">
        <v>8</v>
      </c>
      <c r="AB25" s="25">
        <v>221</v>
      </c>
      <c r="AC25" s="25">
        <v>0</v>
      </c>
      <c r="AD25" s="25">
        <v>137</v>
      </c>
      <c r="AE25" s="25">
        <v>104</v>
      </c>
      <c r="AF25" s="25">
        <v>175</v>
      </c>
      <c r="AG25" s="25">
        <v>335</v>
      </c>
      <c r="AH25" s="25">
        <v>0</v>
      </c>
      <c r="AI25" s="25">
        <v>510</v>
      </c>
      <c r="AJ25" s="25">
        <v>12859</v>
      </c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1" t="s">
        <v>20</v>
      </c>
      <c r="B26" s="25">
        <v>406</v>
      </c>
      <c r="C26" s="25">
        <v>3017</v>
      </c>
      <c r="D26" s="25">
        <v>3</v>
      </c>
      <c r="E26" s="25">
        <v>206</v>
      </c>
      <c r="F26" s="25">
        <v>2</v>
      </c>
      <c r="G26" s="25">
        <v>484</v>
      </c>
      <c r="H26" s="25">
        <v>392</v>
      </c>
      <c r="I26" s="25">
        <v>50</v>
      </c>
      <c r="J26" s="25">
        <v>177</v>
      </c>
      <c r="K26" s="25">
        <v>0</v>
      </c>
      <c r="L26" s="25">
        <v>0</v>
      </c>
      <c r="M26" s="25">
        <v>732</v>
      </c>
      <c r="N26" s="25">
        <v>39</v>
      </c>
      <c r="O26" s="25">
        <v>34</v>
      </c>
      <c r="P26" s="25">
        <v>9450</v>
      </c>
      <c r="Q26" s="25">
        <v>176</v>
      </c>
      <c r="R26" s="25">
        <v>6</v>
      </c>
      <c r="S26" s="25">
        <v>1504</v>
      </c>
      <c r="T26" s="25">
        <v>742</v>
      </c>
      <c r="U26" s="25">
        <v>0</v>
      </c>
      <c r="V26" s="25">
        <v>338</v>
      </c>
      <c r="W26" s="25">
        <v>299</v>
      </c>
      <c r="X26" s="25">
        <v>1105</v>
      </c>
      <c r="Y26" s="25">
        <v>5</v>
      </c>
      <c r="Z26" s="25">
        <v>1</v>
      </c>
      <c r="AA26" s="25">
        <v>0</v>
      </c>
      <c r="AB26" s="25">
        <v>1275</v>
      </c>
      <c r="AC26" s="25">
        <v>0</v>
      </c>
      <c r="AD26" s="25">
        <v>509</v>
      </c>
      <c r="AE26" s="25">
        <v>153</v>
      </c>
      <c r="AF26" s="25">
        <v>147</v>
      </c>
      <c r="AG26" s="25">
        <v>285</v>
      </c>
      <c r="AH26" s="25">
        <v>0</v>
      </c>
      <c r="AI26" s="25">
        <v>1703</v>
      </c>
      <c r="AJ26" s="25">
        <v>38796</v>
      </c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" t="s">
        <v>21</v>
      </c>
      <c r="B27" s="25">
        <v>2203</v>
      </c>
      <c r="C27" s="25">
        <v>16673</v>
      </c>
      <c r="D27" s="25">
        <v>84</v>
      </c>
      <c r="E27" s="25">
        <v>145</v>
      </c>
      <c r="F27" s="25">
        <v>6</v>
      </c>
      <c r="G27" s="25">
        <v>488</v>
      </c>
      <c r="H27" s="25">
        <v>908</v>
      </c>
      <c r="I27" s="25">
        <v>8</v>
      </c>
      <c r="J27" s="25">
        <v>0</v>
      </c>
      <c r="K27" s="25">
        <v>33</v>
      </c>
      <c r="L27" s="25">
        <v>28</v>
      </c>
      <c r="M27" s="25">
        <v>270</v>
      </c>
      <c r="N27" s="25">
        <v>61</v>
      </c>
      <c r="O27" s="25">
        <v>25</v>
      </c>
      <c r="P27" s="25">
        <v>16178</v>
      </c>
      <c r="Q27" s="25">
        <v>662</v>
      </c>
      <c r="R27" s="25">
        <v>0</v>
      </c>
      <c r="S27" s="25">
        <v>9538</v>
      </c>
      <c r="T27" s="25">
        <v>104</v>
      </c>
      <c r="U27" s="25">
        <v>7</v>
      </c>
      <c r="V27" s="25">
        <v>33</v>
      </c>
      <c r="W27" s="25">
        <v>2294</v>
      </c>
      <c r="X27" s="25">
        <v>2700</v>
      </c>
      <c r="Y27" s="25">
        <v>183</v>
      </c>
      <c r="Z27" s="25">
        <v>272</v>
      </c>
      <c r="AA27" s="25">
        <v>64</v>
      </c>
      <c r="AB27" s="25">
        <v>105</v>
      </c>
      <c r="AC27" s="25">
        <v>0</v>
      </c>
      <c r="AD27" s="25">
        <v>47</v>
      </c>
      <c r="AE27" s="25">
        <v>193</v>
      </c>
      <c r="AF27" s="25">
        <v>220</v>
      </c>
      <c r="AG27" s="25">
        <v>3530</v>
      </c>
      <c r="AH27" s="25">
        <v>0</v>
      </c>
      <c r="AI27" s="25">
        <v>3236</v>
      </c>
      <c r="AJ27" s="25">
        <v>67029</v>
      </c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" t="s">
        <v>28</v>
      </c>
      <c r="B28" s="25">
        <v>6177</v>
      </c>
      <c r="C28" s="25">
        <v>7217</v>
      </c>
      <c r="D28" s="25">
        <v>34</v>
      </c>
      <c r="E28" s="25">
        <v>0</v>
      </c>
      <c r="F28" s="25">
        <v>0</v>
      </c>
      <c r="G28" s="25">
        <v>16</v>
      </c>
      <c r="H28" s="25">
        <v>191</v>
      </c>
      <c r="I28" s="25">
        <v>51</v>
      </c>
      <c r="J28" s="25">
        <v>0</v>
      </c>
      <c r="K28" s="25">
        <v>183</v>
      </c>
      <c r="L28" s="25">
        <v>0</v>
      </c>
      <c r="M28" s="25">
        <v>40</v>
      </c>
      <c r="N28" s="25">
        <v>326</v>
      </c>
      <c r="O28" s="25">
        <v>0</v>
      </c>
      <c r="P28" s="25">
        <v>2951</v>
      </c>
      <c r="Q28" s="25">
        <v>43624</v>
      </c>
      <c r="R28" s="25">
        <v>3</v>
      </c>
      <c r="S28" s="25">
        <v>59863</v>
      </c>
      <c r="T28" s="25">
        <v>0</v>
      </c>
      <c r="U28" s="25">
        <v>0</v>
      </c>
      <c r="V28" s="25">
        <v>0</v>
      </c>
      <c r="W28" s="25">
        <v>17</v>
      </c>
      <c r="X28" s="25">
        <v>62</v>
      </c>
      <c r="Y28" s="25">
        <v>1</v>
      </c>
      <c r="Z28" s="25">
        <v>700</v>
      </c>
      <c r="AA28" s="25">
        <v>0</v>
      </c>
      <c r="AB28" s="25">
        <v>26</v>
      </c>
      <c r="AC28" s="25">
        <v>0</v>
      </c>
      <c r="AD28" s="25">
        <v>0</v>
      </c>
      <c r="AE28" s="25">
        <v>0</v>
      </c>
      <c r="AF28" s="25">
        <v>2549</v>
      </c>
      <c r="AG28" s="25">
        <v>6</v>
      </c>
      <c r="AH28" s="25">
        <v>0</v>
      </c>
      <c r="AI28" s="25">
        <v>420</v>
      </c>
      <c r="AJ28" s="25">
        <v>128085</v>
      </c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" t="s">
        <v>22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34</v>
      </c>
      <c r="X29" s="25">
        <v>8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9</v>
      </c>
      <c r="AJ29" s="25">
        <v>52</v>
      </c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>
      <c r="A31" s="7" t="s">
        <v>23</v>
      </c>
      <c r="B31" s="25">
        <f>+B6+B7+B10+B21</f>
        <v>31819</v>
      </c>
      <c r="C31" s="25">
        <f aca="true" t="shared" si="0" ref="C31:AJ31">+C6+C7+C10+C21</f>
        <v>6202</v>
      </c>
      <c r="D31" s="25">
        <f t="shared" si="0"/>
        <v>103</v>
      </c>
      <c r="E31" s="25">
        <f t="shared" si="0"/>
        <v>141</v>
      </c>
      <c r="F31" s="25">
        <f t="shared" si="0"/>
        <v>0</v>
      </c>
      <c r="G31" s="25">
        <f t="shared" si="0"/>
        <v>338</v>
      </c>
      <c r="H31" s="25">
        <f t="shared" si="0"/>
        <v>3776</v>
      </c>
      <c r="I31" s="25">
        <f t="shared" si="0"/>
        <v>4537</v>
      </c>
      <c r="J31" s="25">
        <f t="shared" si="0"/>
        <v>0</v>
      </c>
      <c r="K31" s="25">
        <f t="shared" si="0"/>
        <v>44</v>
      </c>
      <c r="L31" s="25">
        <f t="shared" si="0"/>
        <v>0</v>
      </c>
      <c r="M31" s="25">
        <f t="shared" si="0"/>
        <v>530</v>
      </c>
      <c r="N31" s="25">
        <f t="shared" si="0"/>
        <v>2173</v>
      </c>
      <c r="O31" s="25">
        <f t="shared" si="0"/>
        <v>32</v>
      </c>
      <c r="P31" s="25">
        <f t="shared" si="0"/>
        <v>12580</v>
      </c>
      <c r="Q31" s="25">
        <f t="shared" si="0"/>
        <v>2956</v>
      </c>
      <c r="R31" s="25">
        <f t="shared" si="0"/>
        <v>0</v>
      </c>
      <c r="S31" s="25">
        <f t="shared" si="0"/>
        <v>28786</v>
      </c>
      <c r="T31" s="25">
        <f t="shared" si="0"/>
        <v>95</v>
      </c>
      <c r="U31" s="25">
        <f t="shared" si="0"/>
        <v>0</v>
      </c>
      <c r="V31" s="25">
        <f t="shared" si="0"/>
        <v>11</v>
      </c>
      <c r="W31" s="25">
        <f t="shared" si="0"/>
        <v>1578</v>
      </c>
      <c r="X31" s="25">
        <f t="shared" si="0"/>
        <v>12087</v>
      </c>
      <c r="Y31" s="25">
        <f t="shared" si="0"/>
        <v>119</v>
      </c>
      <c r="Z31" s="25">
        <f t="shared" si="0"/>
        <v>1631</v>
      </c>
      <c r="AA31" s="25">
        <f t="shared" si="0"/>
        <v>11</v>
      </c>
      <c r="AB31" s="25">
        <f t="shared" si="0"/>
        <v>194</v>
      </c>
      <c r="AC31" s="25">
        <f t="shared" si="0"/>
        <v>0</v>
      </c>
      <c r="AD31" s="25">
        <f t="shared" si="0"/>
        <v>1363</v>
      </c>
      <c r="AE31" s="25">
        <f t="shared" si="0"/>
        <v>3396</v>
      </c>
      <c r="AF31" s="25">
        <f t="shared" si="0"/>
        <v>589</v>
      </c>
      <c r="AG31" s="25">
        <f t="shared" si="0"/>
        <v>5179</v>
      </c>
      <c r="AH31" s="25">
        <f t="shared" si="0"/>
        <v>0</v>
      </c>
      <c r="AI31" s="25">
        <f t="shared" si="0"/>
        <v>4968</v>
      </c>
      <c r="AJ31" s="25">
        <f t="shared" si="0"/>
        <v>127430</v>
      </c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8" t="s">
        <v>24</v>
      </c>
      <c r="B32" s="25">
        <f>+B12+B13+B25</f>
        <v>12652</v>
      </c>
      <c r="C32" s="25">
        <f aca="true" t="shared" si="1" ref="C32:AJ32">+C12+C13+C25</f>
        <v>4399</v>
      </c>
      <c r="D32" s="25">
        <f t="shared" si="1"/>
        <v>45</v>
      </c>
      <c r="E32" s="25">
        <f t="shared" si="1"/>
        <v>57</v>
      </c>
      <c r="F32" s="25">
        <f t="shared" si="1"/>
        <v>76</v>
      </c>
      <c r="G32" s="25">
        <f t="shared" si="1"/>
        <v>651</v>
      </c>
      <c r="H32" s="25">
        <f t="shared" si="1"/>
        <v>3572</v>
      </c>
      <c r="I32" s="25">
        <f t="shared" si="1"/>
        <v>5</v>
      </c>
      <c r="J32" s="25">
        <f t="shared" si="1"/>
        <v>0</v>
      </c>
      <c r="K32" s="25">
        <f t="shared" si="1"/>
        <v>349</v>
      </c>
      <c r="L32" s="25">
        <f t="shared" si="1"/>
        <v>0</v>
      </c>
      <c r="M32" s="25">
        <f t="shared" si="1"/>
        <v>530</v>
      </c>
      <c r="N32" s="25">
        <f t="shared" si="1"/>
        <v>169</v>
      </c>
      <c r="O32" s="25">
        <f t="shared" si="1"/>
        <v>173</v>
      </c>
      <c r="P32" s="25">
        <f t="shared" si="1"/>
        <v>8734</v>
      </c>
      <c r="Q32" s="25">
        <f t="shared" si="1"/>
        <v>1792</v>
      </c>
      <c r="R32" s="25">
        <f t="shared" si="1"/>
        <v>10</v>
      </c>
      <c r="S32" s="25">
        <f t="shared" si="1"/>
        <v>6195</v>
      </c>
      <c r="T32" s="25">
        <f t="shared" si="1"/>
        <v>0</v>
      </c>
      <c r="U32" s="25">
        <f t="shared" si="1"/>
        <v>2</v>
      </c>
      <c r="V32" s="25">
        <f t="shared" si="1"/>
        <v>1</v>
      </c>
      <c r="W32" s="25">
        <f t="shared" si="1"/>
        <v>344</v>
      </c>
      <c r="X32" s="25">
        <f t="shared" si="1"/>
        <v>610</v>
      </c>
      <c r="Y32" s="25">
        <f t="shared" si="1"/>
        <v>153</v>
      </c>
      <c r="Z32" s="25">
        <f t="shared" si="1"/>
        <v>425</v>
      </c>
      <c r="AA32" s="25">
        <f t="shared" si="1"/>
        <v>8</v>
      </c>
      <c r="AB32" s="25">
        <f t="shared" si="1"/>
        <v>570</v>
      </c>
      <c r="AC32" s="25">
        <f t="shared" si="1"/>
        <v>0</v>
      </c>
      <c r="AD32" s="25">
        <f t="shared" si="1"/>
        <v>4527</v>
      </c>
      <c r="AE32" s="25">
        <f t="shared" si="1"/>
        <v>104</v>
      </c>
      <c r="AF32" s="25">
        <f t="shared" si="1"/>
        <v>935</v>
      </c>
      <c r="AG32" s="25">
        <f t="shared" si="1"/>
        <v>381</v>
      </c>
      <c r="AH32" s="25">
        <f t="shared" si="1"/>
        <v>0</v>
      </c>
      <c r="AI32" s="25">
        <f t="shared" si="1"/>
        <v>5817</v>
      </c>
      <c r="AJ32" s="25">
        <f t="shared" si="1"/>
        <v>54011</v>
      </c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9" t="s">
        <v>25</v>
      </c>
      <c r="B33" s="25">
        <f>+B15+B16+B24</f>
        <v>1809</v>
      </c>
      <c r="C33" s="25">
        <f aca="true" t="shared" si="2" ref="C33:AJ33">+C15+C16+C24</f>
        <v>1903</v>
      </c>
      <c r="D33" s="25">
        <f t="shared" si="2"/>
        <v>59</v>
      </c>
      <c r="E33" s="25">
        <f t="shared" si="2"/>
        <v>18</v>
      </c>
      <c r="F33" s="25">
        <f t="shared" si="2"/>
        <v>0</v>
      </c>
      <c r="G33" s="25">
        <f t="shared" si="2"/>
        <v>210</v>
      </c>
      <c r="H33" s="25">
        <f t="shared" si="2"/>
        <v>105</v>
      </c>
      <c r="I33" s="25">
        <f t="shared" si="2"/>
        <v>0</v>
      </c>
      <c r="J33" s="25">
        <f t="shared" si="2"/>
        <v>0</v>
      </c>
      <c r="K33" s="25">
        <f t="shared" si="2"/>
        <v>0</v>
      </c>
      <c r="L33" s="25">
        <f t="shared" si="2"/>
        <v>0</v>
      </c>
      <c r="M33" s="25">
        <f t="shared" si="2"/>
        <v>126</v>
      </c>
      <c r="N33" s="25">
        <f t="shared" si="2"/>
        <v>0</v>
      </c>
      <c r="O33" s="25">
        <f t="shared" si="2"/>
        <v>0</v>
      </c>
      <c r="P33" s="25">
        <f t="shared" si="2"/>
        <v>10393</v>
      </c>
      <c r="Q33" s="25">
        <f t="shared" si="2"/>
        <v>266</v>
      </c>
      <c r="R33" s="25">
        <f t="shared" si="2"/>
        <v>1</v>
      </c>
      <c r="S33" s="25">
        <f t="shared" si="2"/>
        <v>6788</v>
      </c>
      <c r="T33" s="25">
        <f t="shared" si="2"/>
        <v>235</v>
      </c>
      <c r="U33" s="25">
        <f t="shared" si="2"/>
        <v>0</v>
      </c>
      <c r="V33" s="25">
        <f t="shared" si="2"/>
        <v>121</v>
      </c>
      <c r="W33" s="25">
        <f t="shared" si="2"/>
        <v>73</v>
      </c>
      <c r="X33" s="25">
        <f t="shared" si="2"/>
        <v>216</v>
      </c>
      <c r="Y33" s="25">
        <f t="shared" si="2"/>
        <v>0</v>
      </c>
      <c r="Z33" s="25">
        <f t="shared" si="2"/>
        <v>11</v>
      </c>
      <c r="AA33" s="25">
        <f t="shared" si="2"/>
        <v>1</v>
      </c>
      <c r="AB33" s="25">
        <f t="shared" si="2"/>
        <v>0</v>
      </c>
      <c r="AC33" s="25">
        <f t="shared" si="2"/>
        <v>0</v>
      </c>
      <c r="AD33" s="25">
        <f t="shared" si="2"/>
        <v>60</v>
      </c>
      <c r="AE33" s="25">
        <f t="shared" si="2"/>
        <v>102</v>
      </c>
      <c r="AF33" s="25">
        <f t="shared" si="2"/>
        <v>0</v>
      </c>
      <c r="AG33" s="25">
        <f t="shared" si="2"/>
        <v>210</v>
      </c>
      <c r="AH33" s="25">
        <f t="shared" si="2"/>
        <v>0</v>
      </c>
      <c r="AI33" s="25">
        <f t="shared" si="2"/>
        <v>365</v>
      </c>
      <c r="AJ33" s="25">
        <f t="shared" si="2"/>
        <v>34606</v>
      </c>
      <c r="AK33" s="25"/>
      <c r="AL33" s="25"/>
      <c r="AM33" s="25"/>
      <c r="AN33" s="25"/>
      <c r="AO33" s="25"/>
      <c r="AP33" s="25"/>
      <c r="AQ33" s="25"/>
      <c r="AR33" s="25"/>
    </row>
    <row r="34" spans="1:43" ht="12.75">
      <c r="A34" s="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1:36" ht="12.75">
      <c r="A35" s="17" t="s">
        <v>26</v>
      </c>
      <c r="B35" s="19">
        <f aca="true" t="shared" si="3" ref="B35:AI35">SUM(B6:B29)</f>
        <v>76292</v>
      </c>
      <c r="C35" s="19">
        <f t="shared" si="3"/>
        <v>52815</v>
      </c>
      <c r="D35" s="19">
        <f t="shared" si="3"/>
        <v>512</v>
      </c>
      <c r="E35" s="19">
        <f t="shared" si="3"/>
        <v>634</v>
      </c>
      <c r="F35" s="19">
        <f t="shared" si="3"/>
        <v>88</v>
      </c>
      <c r="G35" s="19">
        <f t="shared" si="3"/>
        <v>3037</v>
      </c>
      <c r="H35" s="19">
        <f t="shared" si="3"/>
        <v>28847</v>
      </c>
      <c r="I35" s="19">
        <f t="shared" si="3"/>
        <v>5008</v>
      </c>
      <c r="J35" s="19">
        <f t="shared" si="3"/>
        <v>210</v>
      </c>
      <c r="K35" s="19">
        <f t="shared" si="3"/>
        <v>690</v>
      </c>
      <c r="L35" s="19">
        <f t="shared" si="3"/>
        <v>31</v>
      </c>
      <c r="M35" s="19">
        <f t="shared" si="3"/>
        <v>6209</v>
      </c>
      <c r="N35" s="19">
        <f t="shared" si="3"/>
        <v>6125</v>
      </c>
      <c r="O35" s="19">
        <f t="shared" si="3"/>
        <v>2270</v>
      </c>
      <c r="P35" s="19">
        <f t="shared" si="3"/>
        <v>79018</v>
      </c>
      <c r="Q35" s="19">
        <f t="shared" si="3"/>
        <v>54635</v>
      </c>
      <c r="R35" s="19">
        <f t="shared" si="3"/>
        <v>35</v>
      </c>
      <c r="S35" s="19">
        <f t="shared" si="3"/>
        <v>192910</v>
      </c>
      <c r="T35" s="19">
        <f t="shared" si="3"/>
        <v>1195</v>
      </c>
      <c r="U35" s="19">
        <f t="shared" si="3"/>
        <v>9</v>
      </c>
      <c r="V35" s="19">
        <f t="shared" si="3"/>
        <v>1795</v>
      </c>
      <c r="W35" s="19">
        <f t="shared" si="3"/>
        <v>6114</v>
      </c>
      <c r="X35" s="19">
        <f t="shared" si="3"/>
        <v>19722</v>
      </c>
      <c r="Y35" s="19">
        <f t="shared" si="3"/>
        <v>465</v>
      </c>
      <c r="Z35" s="19">
        <f t="shared" si="3"/>
        <v>3921</v>
      </c>
      <c r="AA35" s="19">
        <f t="shared" si="3"/>
        <v>129</v>
      </c>
      <c r="AB35" s="19">
        <f t="shared" si="3"/>
        <v>3073</v>
      </c>
      <c r="AC35" s="19">
        <f t="shared" si="3"/>
        <v>4</v>
      </c>
      <c r="AD35" s="19">
        <f t="shared" si="3"/>
        <v>6674</v>
      </c>
      <c r="AE35" s="19">
        <f t="shared" si="3"/>
        <v>4033</v>
      </c>
      <c r="AF35" s="19">
        <f t="shared" si="3"/>
        <v>4503</v>
      </c>
      <c r="AG35" s="19">
        <f t="shared" si="3"/>
        <v>11646</v>
      </c>
      <c r="AH35" s="19">
        <f t="shared" si="3"/>
        <v>0</v>
      </c>
      <c r="AI35" s="19">
        <f t="shared" si="3"/>
        <v>24201</v>
      </c>
      <c r="AJ35" s="19">
        <f>SUM(AJ6:AJ29)</f>
        <v>642284</v>
      </c>
    </row>
    <row r="36" spans="1:36" ht="12.75">
      <c r="A36" t="s">
        <v>59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2.75">
      <c r="A37" s="4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5" ht="12.75">
      <c r="A38" s="6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2.75">
      <c r="A39" s="11" t="s">
        <v>149</v>
      </c>
      <c r="B39" s="46" t="s">
        <v>159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2.75">
      <c r="A40" s="6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6" ht="12.75">
      <c r="A41" s="92"/>
      <c r="B41" s="93" t="s">
        <v>30</v>
      </c>
      <c r="C41" s="93" t="s">
        <v>154</v>
      </c>
      <c r="D41" s="93" t="s">
        <v>31</v>
      </c>
      <c r="E41" s="93" t="s">
        <v>119</v>
      </c>
      <c r="F41" s="93" t="s">
        <v>32</v>
      </c>
      <c r="G41" s="93" t="s">
        <v>33</v>
      </c>
      <c r="H41" s="93" t="s">
        <v>46</v>
      </c>
      <c r="I41" s="93" t="s">
        <v>34</v>
      </c>
      <c r="J41" s="93" t="s">
        <v>35</v>
      </c>
      <c r="K41" s="93" t="s">
        <v>51</v>
      </c>
      <c r="L41" s="93" t="s">
        <v>36</v>
      </c>
      <c r="M41" s="93" t="s">
        <v>37</v>
      </c>
      <c r="N41" s="93" t="s">
        <v>53</v>
      </c>
      <c r="O41" s="93" t="s">
        <v>38</v>
      </c>
      <c r="P41" s="93" t="s">
        <v>54</v>
      </c>
      <c r="Q41" s="93" t="s">
        <v>44</v>
      </c>
      <c r="R41" s="93" t="s">
        <v>39</v>
      </c>
      <c r="S41" s="93" t="s">
        <v>40</v>
      </c>
      <c r="T41" s="93" t="s">
        <v>42</v>
      </c>
      <c r="U41" s="93" t="s">
        <v>43</v>
      </c>
      <c r="V41" s="93" t="s">
        <v>41</v>
      </c>
      <c r="W41" s="93" t="s">
        <v>120</v>
      </c>
      <c r="X41" s="93" t="s">
        <v>55</v>
      </c>
      <c r="Y41" s="93" t="s">
        <v>45</v>
      </c>
      <c r="Z41" s="93" t="s">
        <v>47</v>
      </c>
      <c r="AA41" s="93" t="s">
        <v>155</v>
      </c>
      <c r="AB41" s="93" t="s">
        <v>48</v>
      </c>
      <c r="AC41" s="93" t="s">
        <v>49</v>
      </c>
      <c r="AD41" s="93" t="s">
        <v>121</v>
      </c>
      <c r="AE41" s="93" t="s">
        <v>52</v>
      </c>
      <c r="AF41" s="93" t="s">
        <v>50</v>
      </c>
      <c r="AG41" s="93" t="s">
        <v>122</v>
      </c>
      <c r="AH41" s="93" t="s">
        <v>120</v>
      </c>
      <c r="AI41" s="93" t="s">
        <v>156</v>
      </c>
      <c r="AJ41" s="94" t="s">
        <v>157</v>
      </c>
    </row>
    <row r="42" spans="1:36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90"/>
      <c r="AJ42" s="91" t="s">
        <v>142</v>
      </c>
    </row>
    <row r="43" spans="1:36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J43" s="44"/>
    </row>
    <row r="44" spans="1:44" ht="12.75">
      <c r="A44" s="2" t="s">
        <v>0</v>
      </c>
      <c r="B44" s="41">
        <f>+B6/$AJ6*100</f>
        <v>68.9726770798924</v>
      </c>
      <c r="C44" s="41">
        <f aca="true" t="shared" si="4" ref="C44:AJ44">+C6/$AJ6*100</f>
        <v>0.3161719597942523</v>
      </c>
      <c r="D44" s="41">
        <f t="shared" si="4"/>
        <v>0.39167571138690954</v>
      </c>
      <c r="E44" s="41">
        <f t="shared" si="4"/>
        <v>0</v>
      </c>
      <c r="F44" s="41">
        <f t="shared" si="4"/>
        <v>0</v>
      </c>
      <c r="G44" s="41">
        <f t="shared" si="4"/>
        <v>0.061346798169034024</v>
      </c>
      <c r="H44" s="41">
        <f t="shared" si="4"/>
        <v>0.18875937898164316</v>
      </c>
      <c r="I44" s="41">
        <f t="shared" si="4"/>
        <v>0.04718984474541079</v>
      </c>
      <c r="J44" s="41">
        <f t="shared" si="4"/>
        <v>0</v>
      </c>
      <c r="K44" s="41">
        <f t="shared" si="4"/>
        <v>0</v>
      </c>
      <c r="L44" s="41">
        <f t="shared" si="4"/>
        <v>0</v>
      </c>
      <c r="M44" s="41">
        <f t="shared" si="4"/>
        <v>0</v>
      </c>
      <c r="N44" s="41">
        <f t="shared" si="4"/>
        <v>0.9957057241281677</v>
      </c>
      <c r="O44" s="41">
        <f t="shared" si="4"/>
        <v>0.15100750318531453</v>
      </c>
      <c r="P44" s="41">
        <f t="shared" si="4"/>
        <v>2.991836156859044</v>
      </c>
      <c r="Q44" s="41">
        <f t="shared" si="4"/>
        <v>2.7228540418102023</v>
      </c>
      <c r="R44" s="41">
        <f t="shared" si="4"/>
        <v>0</v>
      </c>
      <c r="S44" s="41">
        <f t="shared" si="4"/>
        <v>20.938134113538766</v>
      </c>
      <c r="T44" s="41">
        <f t="shared" si="4"/>
        <v>0</v>
      </c>
      <c r="U44" s="41">
        <f t="shared" si="4"/>
        <v>0</v>
      </c>
      <c r="V44" s="41">
        <f t="shared" si="4"/>
        <v>0</v>
      </c>
      <c r="W44" s="41">
        <f t="shared" si="4"/>
        <v>0</v>
      </c>
      <c r="X44" s="41">
        <f t="shared" si="4"/>
        <v>0</v>
      </c>
      <c r="Y44" s="41">
        <f t="shared" si="4"/>
        <v>0</v>
      </c>
      <c r="Z44" s="41">
        <f t="shared" si="4"/>
        <v>0.07078476711811618</v>
      </c>
      <c r="AA44" s="41">
        <f t="shared" si="4"/>
        <v>0</v>
      </c>
      <c r="AB44" s="41">
        <f t="shared" si="4"/>
        <v>0.4907743853522722</v>
      </c>
      <c r="AC44" s="41">
        <f t="shared" si="4"/>
        <v>0</v>
      </c>
      <c r="AD44" s="41">
        <f t="shared" si="4"/>
        <v>0</v>
      </c>
      <c r="AE44" s="41">
        <f t="shared" si="4"/>
        <v>0</v>
      </c>
      <c r="AF44" s="41">
        <f t="shared" si="4"/>
        <v>0</v>
      </c>
      <c r="AG44" s="41">
        <f t="shared" si="4"/>
        <v>1.1608701807371054</v>
      </c>
      <c r="AH44" s="41">
        <f t="shared" si="4"/>
        <v>0</v>
      </c>
      <c r="AI44" s="41">
        <f t="shared" si="4"/>
        <v>0.15572648765985558</v>
      </c>
      <c r="AJ44" s="25">
        <f t="shared" si="4"/>
        <v>100</v>
      </c>
      <c r="AK44" s="25"/>
      <c r="AL44" s="25"/>
      <c r="AM44" s="25"/>
      <c r="AN44" s="25"/>
      <c r="AO44" s="25"/>
      <c r="AP44" s="25"/>
      <c r="AQ44" s="25"/>
      <c r="AR44" s="25"/>
    </row>
    <row r="45" spans="1:44" ht="12.75">
      <c r="A45" s="2" t="s">
        <v>1</v>
      </c>
      <c r="B45" s="41">
        <f aca="true" t="shared" si="5" ref="B45:AJ45">+B7/$AJ7*100</f>
        <v>11.285750591363165</v>
      </c>
      <c r="C45" s="41">
        <f t="shared" si="5"/>
        <v>0.6861767638261685</v>
      </c>
      <c r="D45" s="41">
        <f t="shared" si="5"/>
        <v>0.039098391101206185</v>
      </c>
      <c r="E45" s="41">
        <f t="shared" si="5"/>
        <v>0</v>
      </c>
      <c r="F45" s="41">
        <f t="shared" si="5"/>
        <v>0</v>
      </c>
      <c r="G45" s="41">
        <f t="shared" si="5"/>
        <v>0.5395577971966454</v>
      </c>
      <c r="H45" s="41">
        <f t="shared" si="5"/>
        <v>5.9644595624890036</v>
      </c>
      <c r="I45" s="41">
        <f t="shared" si="5"/>
        <v>4.682032334369441</v>
      </c>
      <c r="J45" s="41">
        <f t="shared" si="5"/>
        <v>0</v>
      </c>
      <c r="K45" s="41">
        <f t="shared" si="5"/>
        <v>0</v>
      </c>
      <c r="L45" s="41">
        <f t="shared" si="5"/>
        <v>0</v>
      </c>
      <c r="M45" s="41">
        <f t="shared" si="5"/>
        <v>0.8699392020018376</v>
      </c>
      <c r="N45" s="41">
        <f t="shared" si="5"/>
        <v>0.09188121908783453</v>
      </c>
      <c r="O45" s="41">
        <f t="shared" si="5"/>
        <v>0</v>
      </c>
      <c r="P45" s="41">
        <f t="shared" si="5"/>
        <v>7.1882392039567575</v>
      </c>
      <c r="Q45" s="41">
        <f t="shared" si="5"/>
        <v>4.185482767384122</v>
      </c>
      <c r="R45" s="41">
        <f t="shared" si="5"/>
        <v>0</v>
      </c>
      <c r="S45" s="41">
        <f t="shared" si="5"/>
        <v>44.69728070689891</v>
      </c>
      <c r="T45" s="41">
        <f t="shared" si="5"/>
        <v>0</v>
      </c>
      <c r="U45" s="41">
        <f t="shared" si="5"/>
        <v>0</v>
      </c>
      <c r="V45" s="41">
        <f t="shared" si="5"/>
        <v>0</v>
      </c>
      <c r="W45" s="41">
        <f t="shared" si="5"/>
        <v>0.3988035892323031</v>
      </c>
      <c r="X45" s="41">
        <f t="shared" si="5"/>
        <v>8.97503567728188</v>
      </c>
      <c r="Y45" s="41">
        <f t="shared" si="5"/>
        <v>0</v>
      </c>
      <c r="Z45" s="41">
        <f t="shared" si="5"/>
        <v>2.8346333548374485</v>
      </c>
      <c r="AA45" s="41">
        <f t="shared" si="5"/>
        <v>0</v>
      </c>
      <c r="AB45" s="41">
        <f t="shared" si="5"/>
        <v>0.08601646042265361</v>
      </c>
      <c r="AC45" s="41">
        <f t="shared" si="5"/>
        <v>0</v>
      </c>
      <c r="AD45" s="41">
        <f t="shared" si="5"/>
        <v>1.9060465661838017</v>
      </c>
      <c r="AE45" s="41">
        <f t="shared" si="5"/>
        <v>3.2060680702989073</v>
      </c>
      <c r="AF45" s="41">
        <f t="shared" si="5"/>
        <v>0.94813598420425</v>
      </c>
      <c r="AG45" s="41">
        <f t="shared" si="5"/>
        <v>0.5649717514124294</v>
      </c>
      <c r="AH45" s="41">
        <f t="shared" si="5"/>
        <v>0</v>
      </c>
      <c r="AI45" s="41">
        <f t="shared" si="5"/>
        <v>0.8230211326803902</v>
      </c>
      <c r="AJ45" s="25">
        <f t="shared" si="5"/>
        <v>100</v>
      </c>
      <c r="AK45" s="25"/>
      <c r="AL45" s="25"/>
      <c r="AM45" s="25"/>
      <c r="AN45" s="25"/>
      <c r="AO45" s="25"/>
      <c r="AP45" s="25"/>
      <c r="AQ45" s="25"/>
      <c r="AR45" s="25"/>
    </row>
    <row r="46" spans="1:44" ht="12.75">
      <c r="A46" s="1" t="s">
        <v>2</v>
      </c>
      <c r="B46" s="41">
        <f aca="true" t="shared" si="6" ref="B46:AJ46">+B8/$AJ8*100</f>
        <v>2.4566473988439306</v>
      </c>
      <c r="C46" s="41">
        <f t="shared" si="6"/>
        <v>4.190751445086705</v>
      </c>
      <c r="D46" s="41">
        <f t="shared" si="6"/>
        <v>0</v>
      </c>
      <c r="E46" s="41">
        <f t="shared" si="6"/>
        <v>0.18063583815028902</v>
      </c>
      <c r="F46" s="41">
        <f t="shared" si="6"/>
        <v>0</v>
      </c>
      <c r="G46" s="41">
        <f t="shared" si="6"/>
        <v>4.841040462427745</v>
      </c>
      <c r="H46" s="41">
        <f t="shared" si="6"/>
        <v>0</v>
      </c>
      <c r="I46" s="41">
        <f t="shared" si="6"/>
        <v>0</v>
      </c>
      <c r="J46" s="41">
        <f t="shared" si="6"/>
        <v>0</v>
      </c>
      <c r="K46" s="41">
        <f t="shared" si="6"/>
        <v>0.6864161849710982</v>
      </c>
      <c r="L46" s="41">
        <f t="shared" si="6"/>
        <v>0</v>
      </c>
      <c r="M46" s="41">
        <f t="shared" si="6"/>
        <v>0</v>
      </c>
      <c r="N46" s="41">
        <f t="shared" si="6"/>
        <v>0</v>
      </c>
      <c r="O46" s="41">
        <f t="shared" si="6"/>
        <v>0</v>
      </c>
      <c r="P46" s="41">
        <f t="shared" si="6"/>
        <v>23.771676300578033</v>
      </c>
      <c r="Q46" s="41">
        <f t="shared" si="6"/>
        <v>5.5997109826589595</v>
      </c>
      <c r="R46" s="41">
        <f t="shared" si="6"/>
        <v>0</v>
      </c>
      <c r="S46" s="41">
        <f t="shared" si="6"/>
        <v>31.75578034682081</v>
      </c>
      <c r="T46" s="41">
        <f t="shared" si="6"/>
        <v>0</v>
      </c>
      <c r="U46" s="41">
        <f t="shared" si="6"/>
        <v>0</v>
      </c>
      <c r="V46" s="41">
        <f t="shared" si="6"/>
        <v>0</v>
      </c>
      <c r="W46" s="41">
        <f t="shared" si="6"/>
        <v>14.1257225433526</v>
      </c>
      <c r="X46" s="41">
        <f t="shared" si="6"/>
        <v>1.2644508670520231</v>
      </c>
      <c r="Y46" s="41">
        <f t="shared" si="6"/>
        <v>0</v>
      </c>
      <c r="Z46" s="41">
        <f t="shared" si="6"/>
        <v>0</v>
      </c>
      <c r="AA46" s="41">
        <f t="shared" si="6"/>
        <v>0</v>
      </c>
      <c r="AB46" s="41">
        <f t="shared" si="6"/>
        <v>0.1445086705202312</v>
      </c>
      <c r="AC46" s="41">
        <f t="shared" si="6"/>
        <v>0</v>
      </c>
      <c r="AD46" s="41">
        <f t="shared" si="6"/>
        <v>0</v>
      </c>
      <c r="AE46" s="41">
        <f t="shared" si="6"/>
        <v>0</v>
      </c>
      <c r="AF46" s="41">
        <f t="shared" si="6"/>
        <v>0</v>
      </c>
      <c r="AG46" s="41">
        <f t="shared" si="6"/>
        <v>0</v>
      </c>
      <c r="AH46" s="41">
        <f t="shared" si="6"/>
        <v>0</v>
      </c>
      <c r="AI46" s="41">
        <f t="shared" si="6"/>
        <v>8.634393063583815</v>
      </c>
      <c r="AJ46" s="25">
        <f t="shared" si="6"/>
        <v>100</v>
      </c>
      <c r="AK46" s="25"/>
      <c r="AL46" s="25"/>
      <c r="AM46" s="25"/>
      <c r="AN46" s="25"/>
      <c r="AO46" s="25"/>
      <c r="AP46" s="25"/>
      <c r="AQ46" s="25"/>
      <c r="AR46" s="25"/>
    </row>
    <row r="47" spans="1:44" ht="12.75">
      <c r="A47" s="1" t="s">
        <v>3</v>
      </c>
      <c r="B47" s="41">
        <f aca="true" t="shared" si="7" ref="B47:AJ47">+B9/$AJ9*100</f>
        <v>4.4933564196183235</v>
      </c>
      <c r="C47" s="41">
        <f t="shared" si="7"/>
        <v>7.7577445703316155</v>
      </c>
      <c r="D47" s="41">
        <f t="shared" si="7"/>
        <v>0</v>
      </c>
      <c r="E47" s="41">
        <f t="shared" si="7"/>
        <v>0</v>
      </c>
      <c r="F47" s="41">
        <f t="shared" si="7"/>
        <v>0</v>
      </c>
      <c r="G47" s="41">
        <f t="shared" si="7"/>
        <v>0.031053562690555956</v>
      </c>
      <c r="H47" s="41">
        <f t="shared" si="7"/>
        <v>2.9058606541950542</v>
      </c>
      <c r="I47" s="41">
        <f t="shared" si="7"/>
        <v>0.0009410170512289684</v>
      </c>
      <c r="J47" s="41">
        <f t="shared" si="7"/>
        <v>0</v>
      </c>
      <c r="K47" s="41">
        <f t="shared" si="7"/>
        <v>0</v>
      </c>
      <c r="L47" s="41">
        <f t="shared" si="7"/>
        <v>0</v>
      </c>
      <c r="M47" s="41">
        <f t="shared" si="7"/>
        <v>0.3293559679301389</v>
      </c>
      <c r="N47" s="41">
        <f t="shared" si="7"/>
        <v>0</v>
      </c>
      <c r="O47" s="41">
        <f t="shared" si="7"/>
        <v>0</v>
      </c>
      <c r="P47" s="41">
        <f t="shared" si="7"/>
        <v>5.524711107765272</v>
      </c>
      <c r="Q47" s="41">
        <f t="shared" si="7"/>
        <v>0.9410170512289682</v>
      </c>
      <c r="R47" s="41">
        <f t="shared" si="7"/>
        <v>0</v>
      </c>
      <c r="S47" s="41">
        <f t="shared" si="7"/>
        <v>70.32690932359694</v>
      </c>
      <c r="T47" s="41">
        <f t="shared" si="7"/>
        <v>0</v>
      </c>
      <c r="U47" s="41">
        <f t="shared" si="7"/>
        <v>0</v>
      </c>
      <c r="V47" s="41">
        <f t="shared" si="7"/>
        <v>0</v>
      </c>
      <c r="W47" s="41">
        <f t="shared" si="7"/>
        <v>0.6267173561184929</v>
      </c>
      <c r="X47" s="41">
        <f t="shared" si="7"/>
        <v>1.3296570933865322</v>
      </c>
      <c r="Y47" s="41">
        <f t="shared" si="7"/>
        <v>0</v>
      </c>
      <c r="Z47" s="41">
        <f t="shared" si="7"/>
        <v>0.22302104114126547</v>
      </c>
      <c r="AA47" s="41">
        <f t="shared" si="7"/>
        <v>0</v>
      </c>
      <c r="AB47" s="41">
        <f t="shared" si="7"/>
        <v>0</v>
      </c>
      <c r="AC47" s="41">
        <f t="shared" si="7"/>
        <v>0</v>
      </c>
      <c r="AD47" s="41">
        <f t="shared" si="7"/>
        <v>0</v>
      </c>
      <c r="AE47" s="41">
        <f t="shared" si="7"/>
        <v>0.008469153461060714</v>
      </c>
      <c r="AF47" s="41">
        <f t="shared" si="7"/>
        <v>0</v>
      </c>
      <c r="AG47" s="41">
        <f t="shared" si="7"/>
        <v>0.6888244814996048</v>
      </c>
      <c r="AH47" s="41">
        <f t="shared" si="7"/>
        <v>0</v>
      </c>
      <c r="AI47" s="41">
        <f t="shared" si="7"/>
        <v>4.740843904091542</v>
      </c>
      <c r="AJ47" s="25">
        <f t="shared" si="7"/>
        <v>100</v>
      </c>
      <c r="AK47" s="25"/>
      <c r="AL47" s="25"/>
      <c r="AM47" s="25"/>
      <c r="AN47" s="25"/>
      <c r="AO47" s="25"/>
      <c r="AP47" s="25"/>
      <c r="AQ47" s="25"/>
      <c r="AR47" s="25"/>
    </row>
    <row r="48" spans="1:44" ht="12.75">
      <c r="A48" s="2" t="s">
        <v>4</v>
      </c>
      <c r="B48" s="41">
        <f aca="true" t="shared" si="8" ref="B48:AJ48">+B10/$AJ10*100</f>
        <v>2.8268551236749118</v>
      </c>
      <c r="C48" s="41">
        <f t="shared" si="8"/>
        <v>13.074204946996467</v>
      </c>
      <c r="D48" s="41">
        <f t="shared" si="8"/>
        <v>0</v>
      </c>
      <c r="E48" s="41">
        <f t="shared" si="8"/>
        <v>0</v>
      </c>
      <c r="F48" s="41">
        <f t="shared" si="8"/>
        <v>0</v>
      </c>
      <c r="G48" s="41">
        <f t="shared" si="8"/>
        <v>2.65017667844523</v>
      </c>
      <c r="H48" s="41">
        <f t="shared" si="8"/>
        <v>15.901060070671377</v>
      </c>
      <c r="I48" s="41">
        <f t="shared" si="8"/>
        <v>0.35335689045936397</v>
      </c>
      <c r="J48" s="41">
        <f t="shared" si="8"/>
        <v>0</v>
      </c>
      <c r="K48" s="41">
        <f t="shared" si="8"/>
        <v>0</v>
      </c>
      <c r="L48" s="41">
        <f t="shared" si="8"/>
        <v>0</v>
      </c>
      <c r="M48" s="41">
        <f t="shared" si="8"/>
        <v>0</v>
      </c>
      <c r="N48" s="41">
        <f t="shared" si="8"/>
        <v>0</v>
      </c>
      <c r="O48" s="41">
        <f t="shared" si="8"/>
        <v>0</v>
      </c>
      <c r="P48" s="41">
        <f t="shared" si="8"/>
        <v>0.7067137809187279</v>
      </c>
      <c r="Q48" s="41">
        <f t="shared" si="8"/>
        <v>15.371024734982333</v>
      </c>
      <c r="R48" s="41">
        <f t="shared" si="8"/>
        <v>0</v>
      </c>
      <c r="S48" s="41">
        <f t="shared" si="8"/>
        <v>4.240282685512367</v>
      </c>
      <c r="T48" s="41">
        <f t="shared" si="8"/>
        <v>0</v>
      </c>
      <c r="U48" s="41">
        <f t="shared" si="8"/>
        <v>0</v>
      </c>
      <c r="V48" s="41">
        <f t="shared" si="8"/>
        <v>0</v>
      </c>
      <c r="W48" s="41">
        <f t="shared" si="8"/>
        <v>16.784452296819786</v>
      </c>
      <c r="X48" s="41">
        <f t="shared" si="8"/>
        <v>0.7067137809187279</v>
      </c>
      <c r="Y48" s="41">
        <f t="shared" si="8"/>
        <v>0</v>
      </c>
      <c r="Z48" s="41">
        <f t="shared" si="8"/>
        <v>0</v>
      </c>
      <c r="AA48" s="41">
        <f t="shared" si="8"/>
        <v>0</v>
      </c>
      <c r="AB48" s="41">
        <f t="shared" si="8"/>
        <v>6.5371024734982335</v>
      </c>
      <c r="AC48" s="41">
        <f t="shared" si="8"/>
        <v>0</v>
      </c>
      <c r="AD48" s="41">
        <f t="shared" si="8"/>
        <v>0</v>
      </c>
      <c r="AE48" s="41">
        <f t="shared" si="8"/>
        <v>9.187279151943462</v>
      </c>
      <c r="AF48" s="41">
        <f t="shared" si="8"/>
        <v>1.2367491166077738</v>
      </c>
      <c r="AG48" s="41">
        <f t="shared" si="8"/>
        <v>0</v>
      </c>
      <c r="AH48" s="41">
        <f t="shared" si="8"/>
        <v>0</v>
      </c>
      <c r="AI48" s="41">
        <f t="shared" si="8"/>
        <v>0.17667844522968199</v>
      </c>
      <c r="AJ48" s="25">
        <f t="shared" si="8"/>
        <v>100</v>
      </c>
      <c r="AK48" s="25"/>
      <c r="AL48" s="25"/>
      <c r="AM48" s="25"/>
      <c r="AN48" s="25"/>
      <c r="AO48" s="25"/>
      <c r="AP48" s="25"/>
      <c r="AQ48" s="25"/>
      <c r="AR48" s="25"/>
    </row>
    <row r="49" spans="1:44" ht="12.75">
      <c r="A49" s="1" t="s">
        <v>5</v>
      </c>
      <c r="B49" s="41">
        <f aca="true" t="shared" si="9" ref="B49:AJ49">+B11/$AJ11*100</f>
        <v>21.372191863995145</v>
      </c>
      <c r="C49" s="41">
        <f t="shared" si="9"/>
        <v>4.735883424408015</v>
      </c>
      <c r="D49" s="41">
        <f t="shared" si="9"/>
        <v>0.6476421776968225</v>
      </c>
      <c r="E49" s="41">
        <f t="shared" si="9"/>
        <v>0</v>
      </c>
      <c r="F49" s="41">
        <f t="shared" si="9"/>
        <v>0</v>
      </c>
      <c r="G49" s="41">
        <f t="shared" si="9"/>
        <v>3.8453754300748835</v>
      </c>
      <c r="H49" s="41">
        <f t="shared" si="9"/>
        <v>0.18214936247723132</v>
      </c>
      <c r="I49" s="41">
        <f t="shared" si="9"/>
        <v>1.8012548067192875</v>
      </c>
      <c r="J49" s="41">
        <f t="shared" si="9"/>
        <v>0</v>
      </c>
      <c r="K49" s="41">
        <f t="shared" si="9"/>
        <v>0</v>
      </c>
      <c r="L49" s="41">
        <f t="shared" si="9"/>
        <v>0</v>
      </c>
      <c r="M49" s="41">
        <f t="shared" si="9"/>
        <v>0.607164541590771</v>
      </c>
      <c r="N49" s="41">
        <f t="shared" si="9"/>
        <v>0</v>
      </c>
      <c r="O49" s="41">
        <f t="shared" si="9"/>
        <v>0</v>
      </c>
      <c r="P49" s="41">
        <f t="shared" si="9"/>
        <v>38.41327666464279</v>
      </c>
      <c r="Q49" s="41">
        <f t="shared" si="9"/>
        <v>1.1131349929164136</v>
      </c>
      <c r="R49" s="41">
        <f t="shared" si="9"/>
        <v>0</v>
      </c>
      <c r="S49" s="41">
        <f t="shared" si="9"/>
        <v>10.159886662618902</v>
      </c>
      <c r="T49" s="41">
        <f t="shared" si="9"/>
        <v>0</v>
      </c>
      <c r="U49" s="41">
        <f t="shared" si="9"/>
        <v>0</v>
      </c>
      <c r="V49" s="41">
        <f t="shared" si="9"/>
        <v>0</v>
      </c>
      <c r="W49" s="41">
        <f t="shared" si="9"/>
        <v>0.42501517911353975</v>
      </c>
      <c r="X49" s="41">
        <f t="shared" si="9"/>
        <v>1.6595830803481075</v>
      </c>
      <c r="Y49" s="41">
        <f t="shared" si="9"/>
        <v>0</v>
      </c>
      <c r="Z49" s="41">
        <f t="shared" si="9"/>
        <v>10.908722930580854</v>
      </c>
      <c r="AA49" s="41">
        <f t="shared" si="9"/>
        <v>0</v>
      </c>
      <c r="AB49" s="41">
        <f t="shared" si="9"/>
        <v>0</v>
      </c>
      <c r="AC49" s="41">
        <f t="shared" si="9"/>
        <v>0</v>
      </c>
      <c r="AD49" s="41">
        <f t="shared" si="9"/>
        <v>0</v>
      </c>
      <c r="AE49" s="41">
        <f t="shared" si="9"/>
        <v>0</v>
      </c>
      <c r="AF49" s="41">
        <f t="shared" si="9"/>
        <v>0</v>
      </c>
      <c r="AG49" s="41">
        <f t="shared" si="9"/>
        <v>0.16191054442420563</v>
      </c>
      <c r="AH49" s="41">
        <f t="shared" si="9"/>
        <v>0</v>
      </c>
      <c r="AI49" s="41">
        <f t="shared" si="9"/>
        <v>3.8453754300748835</v>
      </c>
      <c r="AJ49" s="25">
        <f t="shared" si="9"/>
        <v>100</v>
      </c>
      <c r="AK49" s="25"/>
      <c r="AL49" s="25"/>
      <c r="AM49" s="25"/>
      <c r="AN49" s="25"/>
      <c r="AO49" s="25"/>
      <c r="AP49" s="25"/>
      <c r="AQ49" s="25"/>
      <c r="AR49" s="25"/>
    </row>
    <row r="50" spans="1:44" ht="12.75">
      <c r="A50" s="4" t="s">
        <v>6</v>
      </c>
      <c r="B50" s="41">
        <f aca="true" t="shared" si="10" ref="B50:AJ50">+B12/$AJ12*100</f>
        <v>23.642384105960264</v>
      </c>
      <c r="C50" s="41">
        <f t="shared" si="10"/>
        <v>8.238410596026489</v>
      </c>
      <c r="D50" s="41">
        <f t="shared" si="10"/>
        <v>0.5033112582781457</v>
      </c>
      <c r="E50" s="41">
        <f t="shared" si="10"/>
        <v>0.10596026490066225</v>
      </c>
      <c r="F50" s="41">
        <f t="shared" si="10"/>
        <v>0</v>
      </c>
      <c r="G50" s="41">
        <f t="shared" si="10"/>
        <v>0</v>
      </c>
      <c r="H50" s="41">
        <f t="shared" si="10"/>
        <v>3.28476821192053</v>
      </c>
      <c r="I50" s="41">
        <f t="shared" si="10"/>
        <v>0</v>
      </c>
      <c r="J50" s="41">
        <f t="shared" si="10"/>
        <v>0</v>
      </c>
      <c r="K50" s="41">
        <f t="shared" si="10"/>
        <v>1.4304635761589404</v>
      </c>
      <c r="L50" s="41">
        <f t="shared" si="10"/>
        <v>0</v>
      </c>
      <c r="M50" s="41">
        <f t="shared" si="10"/>
        <v>6.701986754966888</v>
      </c>
      <c r="N50" s="41">
        <f t="shared" si="10"/>
        <v>0</v>
      </c>
      <c r="O50" s="41">
        <f t="shared" si="10"/>
        <v>0</v>
      </c>
      <c r="P50" s="41">
        <f t="shared" si="10"/>
        <v>11.152317880794701</v>
      </c>
      <c r="Q50" s="41">
        <f t="shared" si="10"/>
        <v>1.4834437086092715</v>
      </c>
      <c r="R50" s="41">
        <f t="shared" si="10"/>
        <v>0</v>
      </c>
      <c r="S50" s="41">
        <f t="shared" si="10"/>
        <v>18.887417218543046</v>
      </c>
      <c r="T50" s="41">
        <f t="shared" si="10"/>
        <v>0</v>
      </c>
      <c r="U50" s="41">
        <f t="shared" si="10"/>
        <v>0</v>
      </c>
      <c r="V50" s="41">
        <f t="shared" si="10"/>
        <v>0.013245033112582781</v>
      </c>
      <c r="W50" s="41">
        <f t="shared" si="10"/>
        <v>0.609271523178808</v>
      </c>
      <c r="X50" s="41">
        <f t="shared" si="10"/>
        <v>0.1456953642384106</v>
      </c>
      <c r="Y50" s="41">
        <f t="shared" si="10"/>
        <v>0</v>
      </c>
      <c r="Z50" s="41">
        <f t="shared" si="10"/>
        <v>1.3245033112582782</v>
      </c>
      <c r="AA50" s="41">
        <f t="shared" si="10"/>
        <v>0</v>
      </c>
      <c r="AB50" s="41">
        <f t="shared" si="10"/>
        <v>0</v>
      </c>
      <c r="AC50" s="41">
        <f t="shared" si="10"/>
        <v>0</v>
      </c>
      <c r="AD50" s="41">
        <f t="shared" si="10"/>
        <v>7.496688741721854</v>
      </c>
      <c r="AE50" s="41">
        <f t="shared" si="10"/>
        <v>0</v>
      </c>
      <c r="AF50" s="41">
        <f t="shared" si="10"/>
        <v>0</v>
      </c>
      <c r="AG50" s="41">
        <f t="shared" si="10"/>
        <v>0.490066225165563</v>
      </c>
      <c r="AH50" s="41">
        <f t="shared" si="10"/>
        <v>0</v>
      </c>
      <c r="AI50" s="41">
        <f t="shared" si="10"/>
        <v>11.960264900662251</v>
      </c>
      <c r="AJ50" s="25">
        <f t="shared" si="10"/>
        <v>100</v>
      </c>
      <c r="AK50" s="25"/>
      <c r="AL50" s="25"/>
      <c r="AM50" s="25"/>
      <c r="AN50" s="25"/>
      <c r="AO50" s="25"/>
      <c r="AP50" s="25"/>
      <c r="AQ50" s="25"/>
      <c r="AR50" s="25"/>
    </row>
    <row r="51" spans="1:44" ht="12.75">
      <c r="A51" s="4" t="s">
        <v>7</v>
      </c>
      <c r="B51" s="41">
        <f aca="true" t="shared" si="11" ref="B51:AJ51">+B13/$AJ13*100</f>
        <v>30.95649068507827</v>
      </c>
      <c r="C51" s="41">
        <f t="shared" si="11"/>
        <v>7.451937384679483</v>
      </c>
      <c r="D51" s="41">
        <f t="shared" si="11"/>
        <v>0</v>
      </c>
      <c r="E51" s="41">
        <f t="shared" si="11"/>
        <v>0.014880066662698649</v>
      </c>
      <c r="F51" s="41">
        <f t="shared" si="11"/>
        <v>0.22320099994047973</v>
      </c>
      <c r="G51" s="41">
        <f t="shared" si="11"/>
        <v>0.297601333253973</v>
      </c>
      <c r="H51" s="41">
        <f t="shared" si="11"/>
        <v>7.082911731444557</v>
      </c>
      <c r="I51" s="41">
        <f t="shared" si="11"/>
        <v>0</v>
      </c>
      <c r="J51" s="41">
        <f t="shared" si="11"/>
        <v>0</v>
      </c>
      <c r="K51" s="41">
        <f t="shared" si="11"/>
        <v>0.6874590798166775</v>
      </c>
      <c r="L51" s="41">
        <f t="shared" si="11"/>
        <v>0</v>
      </c>
      <c r="M51" s="41">
        <f t="shared" si="11"/>
        <v>0.017856079995238378</v>
      </c>
      <c r="N51" s="41">
        <f t="shared" si="11"/>
        <v>0.47021010654127726</v>
      </c>
      <c r="O51" s="41">
        <f t="shared" si="11"/>
        <v>0.032736146657937025</v>
      </c>
      <c r="P51" s="41">
        <f t="shared" si="11"/>
        <v>8.416165704422356</v>
      </c>
      <c r="Q51" s="41">
        <f t="shared" si="11"/>
        <v>4.193202785548479</v>
      </c>
      <c r="R51" s="41">
        <f t="shared" si="11"/>
        <v>0</v>
      </c>
      <c r="S51" s="41">
        <f t="shared" si="11"/>
        <v>10.663055770489851</v>
      </c>
      <c r="T51" s="41">
        <f t="shared" si="11"/>
        <v>0</v>
      </c>
      <c r="U51" s="41">
        <f t="shared" si="11"/>
        <v>0</v>
      </c>
      <c r="V51" s="41">
        <f t="shared" si="11"/>
        <v>0</v>
      </c>
      <c r="W51" s="41">
        <f t="shared" si="11"/>
        <v>0.5773465865127076</v>
      </c>
      <c r="X51" s="41">
        <f t="shared" si="11"/>
        <v>0.062496279983334325</v>
      </c>
      <c r="Y51" s="41">
        <f t="shared" si="11"/>
        <v>0</v>
      </c>
      <c r="Z51" s="41">
        <f t="shared" si="11"/>
        <v>0.8243556931135052</v>
      </c>
      <c r="AA51" s="41">
        <f t="shared" si="11"/>
        <v>0</v>
      </c>
      <c r="AB51" s="41">
        <f t="shared" si="11"/>
        <v>1.0386286530563658</v>
      </c>
      <c r="AC51" s="41">
        <f t="shared" si="11"/>
        <v>0</v>
      </c>
      <c r="AD51" s="41">
        <f t="shared" si="11"/>
        <v>11.380274983631928</v>
      </c>
      <c r="AE51" s="41">
        <f t="shared" si="11"/>
        <v>0</v>
      </c>
      <c r="AF51" s="41">
        <f t="shared" si="11"/>
        <v>2.2617701327301947</v>
      </c>
      <c r="AG51" s="41">
        <f t="shared" si="11"/>
        <v>0.02678411999285757</v>
      </c>
      <c r="AH51" s="41">
        <f t="shared" si="11"/>
        <v>0</v>
      </c>
      <c r="AI51" s="41">
        <f t="shared" si="11"/>
        <v>13.106362716504972</v>
      </c>
      <c r="AJ51" s="25">
        <f t="shared" si="11"/>
        <v>100</v>
      </c>
      <c r="AK51" s="25"/>
      <c r="AL51" s="25"/>
      <c r="AM51" s="25"/>
      <c r="AN51" s="25"/>
      <c r="AO51" s="25"/>
      <c r="AP51" s="25"/>
      <c r="AQ51" s="25"/>
      <c r="AR51" s="25"/>
    </row>
    <row r="52" spans="1:44" ht="12.75">
      <c r="A52" s="1" t="s">
        <v>8</v>
      </c>
      <c r="B52" s="41">
        <f aca="true" t="shared" si="12" ref="B52:AJ52">+B14/$AJ14*100</f>
        <v>4.862236628849271</v>
      </c>
      <c r="C52" s="41">
        <f t="shared" si="12"/>
        <v>14.392220421393842</v>
      </c>
      <c r="D52" s="41">
        <f t="shared" si="12"/>
        <v>0</v>
      </c>
      <c r="E52" s="41">
        <f t="shared" si="12"/>
        <v>0</v>
      </c>
      <c r="F52" s="41">
        <f t="shared" si="12"/>
        <v>0</v>
      </c>
      <c r="G52" s="41">
        <f t="shared" si="12"/>
        <v>0.2917341977309562</v>
      </c>
      <c r="H52" s="41">
        <f t="shared" si="12"/>
        <v>1.7504051863857375</v>
      </c>
      <c r="I52" s="41">
        <f t="shared" si="12"/>
        <v>0.06482982171799027</v>
      </c>
      <c r="J52" s="41">
        <f t="shared" si="12"/>
        <v>0</v>
      </c>
      <c r="K52" s="41">
        <f t="shared" si="12"/>
        <v>0</v>
      </c>
      <c r="L52" s="41">
        <f t="shared" si="12"/>
        <v>0</v>
      </c>
      <c r="M52" s="41">
        <f t="shared" si="12"/>
        <v>0.03241491085899514</v>
      </c>
      <c r="N52" s="41">
        <f t="shared" si="12"/>
        <v>0.03241491085899514</v>
      </c>
      <c r="O52" s="41">
        <f t="shared" si="12"/>
        <v>0.03241491085899514</v>
      </c>
      <c r="P52" s="41">
        <f t="shared" si="12"/>
        <v>32.28525121555916</v>
      </c>
      <c r="Q52" s="41">
        <f t="shared" si="12"/>
        <v>17.666126418152352</v>
      </c>
      <c r="R52" s="41">
        <f t="shared" si="12"/>
        <v>0.1620745542949757</v>
      </c>
      <c r="S52" s="41">
        <f t="shared" si="12"/>
        <v>4.116693679092383</v>
      </c>
      <c r="T52" s="41">
        <f t="shared" si="12"/>
        <v>0</v>
      </c>
      <c r="U52" s="41">
        <f t="shared" si="12"/>
        <v>0</v>
      </c>
      <c r="V52" s="41">
        <f t="shared" si="12"/>
        <v>0</v>
      </c>
      <c r="W52" s="41">
        <f t="shared" si="12"/>
        <v>1.653160453808752</v>
      </c>
      <c r="X52" s="41">
        <f t="shared" si="12"/>
        <v>4.700162074554295</v>
      </c>
      <c r="Y52" s="41">
        <f t="shared" si="12"/>
        <v>0</v>
      </c>
      <c r="Z52" s="41">
        <f t="shared" si="12"/>
        <v>0.6807131280388978</v>
      </c>
      <c r="AA52" s="41">
        <f t="shared" si="12"/>
        <v>0</v>
      </c>
      <c r="AB52" s="41">
        <f t="shared" si="12"/>
        <v>0.0972447325769854</v>
      </c>
      <c r="AC52" s="41">
        <f t="shared" si="12"/>
        <v>0</v>
      </c>
      <c r="AD52" s="41">
        <f t="shared" si="12"/>
        <v>0.03241491085899514</v>
      </c>
      <c r="AE52" s="41">
        <f t="shared" si="12"/>
        <v>1.0048622366288493</v>
      </c>
      <c r="AF52" s="41">
        <f t="shared" si="12"/>
        <v>0.03241491085899514</v>
      </c>
      <c r="AG52" s="41">
        <f t="shared" si="12"/>
        <v>7.293354943273905</v>
      </c>
      <c r="AH52" s="41">
        <f t="shared" si="12"/>
        <v>0</v>
      </c>
      <c r="AI52" s="41">
        <f t="shared" si="12"/>
        <v>7.228525121555916</v>
      </c>
      <c r="AJ52" s="25">
        <f t="shared" si="12"/>
        <v>100</v>
      </c>
      <c r="AK52" s="25"/>
      <c r="AL52" s="25"/>
      <c r="AM52" s="25"/>
      <c r="AN52" s="25"/>
      <c r="AO52" s="25"/>
      <c r="AP52" s="25"/>
      <c r="AQ52" s="25"/>
      <c r="AR52" s="25"/>
    </row>
    <row r="53" spans="1:44" ht="12.75">
      <c r="A53" s="5" t="s">
        <v>9</v>
      </c>
      <c r="B53" s="41">
        <f aca="true" t="shared" si="13" ref="B53:AJ53">+B15/$AJ15*100</f>
        <v>15.144475098010746</v>
      </c>
      <c r="C53" s="41">
        <f t="shared" si="13"/>
        <v>8.261942790765211</v>
      </c>
      <c r="D53" s="41">
        <f t="shared" si="13"/>
        <v>0</v>
      </c>
      <c r="E53" s="41">
        <f t="shared" si="13"/>
        <v>0</v>
      </c>
      <c r="F53" s="41">
        <f t="shared" si="13"/>
        <v>0</v>
      </c>
      <c r="G53" s="41">
        <f t="shared" si="13"/>
        <v>2.2796573253956733</v>
      </c>
      <c r="H53" s="41">
        <f t="shared" si="13"/>
        <v>0</v>
      </c>
      <c r="I53" s="41">
        <f t="shared" si="13"/>
        <v>0</v>
      </c>
      <c r="J53" s="41">
        <f t="shared" si="13"/>
        <v>0</v>
      </c>
      <c r="K53" s="41">
        <f t="shared" si="13"/>
        <v>0</v>
      </c>
      <c r="L53" s="41">
        <f t="shared" si="13"/>
        <v>0</v>
      </c>
      <c r="M53" s="41">
        <f t="shared" si="13"/>
        <v>1.8004936837519965</v>
      </c>
      <c r="N53" s="41">
        <f t="shared" si="13"/>
        <v>0</v>
      </c>
      <c r="O53" s="41">
        <f t="shared" si="13"/>
        <v>0</v>
      </c>
      <c r="P53" s="41">
        <f t="shared" si="13"/>
        <v>13.242340641788877</v>
      </c>
      <c r="Q53" s="41">
        <f t="shared" si="13"/>
        <v>1.9021344562218674</v>
      </c>
      <c r="R53" s="41">
        <f t="shared" si="13"/>
        <v>0</v>
      </c>
      <c r="S53" s="41">
        <f t="shared" si="13"/>
        <v>54.929577464788736</v>
      </c>
      <c r="T53" s="41">
        <f t="shared" si="13"/>
        <v>0</v>
      </c>
      <c r="U53" s="41">
        <f t="shared" si="13"/>
        <v>0</v>
      </c>
      <c r="V53" s="41">
        <f t="shared" si="13"/>
        <v>0</v>
      </c>
      <c r="W53" s="41">
        <f t="shared" si="13"/>
        <v>0.9873675039930304</v>
      </c>
      <c r="X53" s="41">
        <f t="shared" si="13"/>
        <v>0</v>
      </c>
      <c r="Y53" s="41">
        <f t="shared" si="13"/>
        <v>0</v>
      </c>
      <c r="Z53" s="41">
        <f t="shared" si="13"/>
        <v>0.11616088282270945</v>
      </c>
      <c r="AA53" s="41">
        <f t="shared" si="13"/>
        <v>0</v>
      </c>
      <c r="AB53" s="41">
        <f t="shared" si="13"/>
        <v>0</v>
      </c>
      <c r="AC53" s="41">
        <f t="shared" si="13"/>
        <v>0</v>
      </c>
      <c r="AD53" s="41">
        <f t="shared" si="13"/>
        <v>0.014520110352838681</v>
      </c>
      <c r="AE53" s="41">
        <f t="shared" si="13"/>
        <v>0</v>
      </c>
      <c r="AF53" s="41">
        <f t="shared" si="13"/>
        <v>0</v>
      </c>
      <c r="AG53" s="41">
        <f t="shared" si="13"/>
        <v>1.0599680557572237</v>
      </c>
      <c r="AH53" s="41">
        <f t="shared" si="13"/>
        <v>0</v>
      </c>
      <c r="AI53" s="41">
        <f t="shared" si="13"/>
        <v>0.014520110352838681</v>
      </c>
      <c r="AJ53" s="25">
        <f t="shared" si="13"/>
        <v>100</v>
      </c>
      <c r="AK53" s="25"/>
      <c r="AL53" s="25"/>
      <c r="AM53" s="25"/>
      <c r="AN53" s="25"/>
      <c r="AO53" s="25"/>
      <c r="AP53" s="25"/>
      <c r="AQ53" s="25"/>
      <c r="AR53" s="25"/>
    </row>
    <row r="54" spans="1:44" ht="12.75">
      <c r="A54" s="5" t="s">
        <v>10</v>
      </c>
      <c r="B54" s="41">
        <f aca="true" t="shared" si="14" ref="B54:AJ54">+B16/$AJ16*100</f>
        <v>3.5932721712538225</v>
      </c>
      <c r="C54" s="41">
        <f t="shared" si="14"/>
        <v>32.11009174311927</v>
      </c>
      <c r="D54" s="41">
        <f t="shared" si="14"/>
        <v>2.599388379204893</v>
      </c>
      <c r="E54" s="41">
        <f t="shared" si="14"/>
        <v>0</v>
      </c>
      <c r="F54" s="41">
        <f t="shared" si="14"/>
        <v>0</v>
      </c>
      <c r="G54" s="41">
        <f t="shared" si="14"/>
        <v>1.3761467889908259</v>
      </c>
      <c r="H54" s="41">
        <f t="shared" si="14"/>
        <v>1.7584097859327217</v>
      </c>
      <c r="I54" s="41">
        <f t="shared" si="14"/>
        <v>0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44.64831804281346</v>
      </c>
      <c r="Q54" s="41">
        <f t="shared" si="14"/>
        <v>0</v>
      </c>
      <c r="R54" s="41">
        <f t="shared" si="14"/>
        <v>0.0764525993883792</v>
      </c>
      <c r="S54" s="41">
        <f t="shared" si="14"/>
        <v>6.574923547400611</v>
      </c>
      <c r="T54" s="41">
        <f t="shared" si="14"/>
        <v>0</v>
      </c>
      <c r="U54" s="41">
        <f t="shared" si="14"/>
        <v>0</v>
      </c>
      <c r="V54" s="41">
        <f t="shared" si="14"/>
        <v>0</v>
      </c>
      <c r="W54" s="41">
        <f t="shared" si="14"/>
        <v>0</v>
      </c>
      <c r="X54" s="41">
        <f t="shared" si="14"/>
        <v>3.058103975535168</v>
      </c>
      <c r="Y54" s="41">
        <f t="shared" si="14"/>
        <v>0</v>
      </c>
      <c r="Z54" s="41">
        <f t="shared" si="14"/>
        <v>0.0764525993883792</v>
      </c>
      <c r="AA54" s="41">
        <f t="shared" si="14"/>
        <v>0</v>
      </c>
      <c r="AB54" s="41">
        <f t="shared" si="14"/>
        <v>0</v>
      </c>
      <c r="AC54" s="41">
        <f t="shared" si="14"/>
        <v>0</v>
      </c>
      <c r="AD54" s="41">
        <f t="shared" si="14"/>
        <v>0</v>
      </c>
      <c r="AE54" s="41">
        <f t="shared" si="14"/>
        <v>2.599388379204893</v>
      </c>
      <c r="AF54" s="41">
        <f t="shared" si="14"/>
        <v>0</v>
      </c>
      <c r="AG54" s="41">
        <f t="shared" si="14"/>
        <v>0.3058103975535168</v>
      </c>
      <c r="AH54" s="41">
        <f t="shared" si="14"/>
        <v>0</v>
      </c>
      <c r="AI54" s="41">
        <f t="shared" si="14"/>
        <v>0.9174311926605505</v>
      </c>
      <c r="AJ54" s="25">
        <f t="shared" si="14"/>
        <v>100</v>
      </c>
      <c r="AK54" s="25"/>
      <c r="AL54" s="25"/>
      <c r="AM54" s="25"/>
      <c r="AN54" s="25"/>
      <c r="AO54" s="25"/>
      <c r="AP54" s="25"/>
      <c r="AQ54" s="25"/>
      <c r="AR54" s="25"/>
    </row>
    <row r="55" spans="1:44" ht="12.75">
      <c r="A55" s="1" t="s">
        <v>11</v>
      </c>
      <c r="B55" s="41">
        <f aca="true" t="shared" si="15" ref="B55:AJ55">+B17/$AJ17*100</f>
        <v>2.485917787812485</v>
      </c>
      <c r="C55" s="41">
        <f t="shared" si="15"/>
        <v>13.742376984311717</v>
      </c>
      <c r="D55" s="41">
        <f t="shared" si="15"/>
        <v>0.6982915134304735</v>
      </c>
      <c r="E55" s="41">
        <f t="shared" si="15"/>
        <v>0.27000605185978305</v>
      </c>
      <c r="F55" s="41">
        <f t="shared" si="15"/>
        <v>0</v>
      </c>
      <c r="G55" s="41">
        <f t="shared" si="15"/>
        <v>0.0744844280992505</v>
      </c>
      <c r="H55" s="41">
        <f t="shared" si="15"/>
        <v>26.2511056282296</v>
      </c>
      <c r="I55" s="41">
        <f t="shared" si="15"/>
        <v>0</v>
      </c>
      <c r="J55" s="41">
        <f t="shared" si="15"/>
        <v>0.10707136539267259</v>
      </c>
      <c r="K55" s="41">
        <f t="shared" si="15"/>
        <v>0</v>
      </c>
      <c r="L55" s="41">
        <f t="shared" si="15"/>
        <v>0</v>
      </c>
      <c r="M55" s="41">
        <f t="shared" si="15"/>
        <v>0.1256924724174852</v>
      </c>
      <c r="N55" s="41">
        <f t="shared" si="15"/>
        <v>13.286159862203808</v>
      </c>
      <c r="O55" s="41">
        <f t="shared" si="15"/>
        <v>0.2653507751035799</v>
      </c>
      <c r="P55" s="41">
        <f t="shared" si="15"/>
        <v>15.4881057678879</v>
      </c>
      <c r="Q55" s="41">
        <f t="shared" si="15"/>
        <v>2.1972906289278895</v>
      </c>
      <c r="R55" s="41">
        <f t="shared" si="15"/>
        <v>0</v>
      </c>
      <c r="S55" s="41">
        <f t="shared" si="15"/>
        <v>2.7466132861598624</v>
      </c>
      <c r="T55" s="41">
        <f t="shared" si="15"/>
        <v>0.0744844280992505</v>
      </c>
      <c r="U55" s="41">
        <f t="shared" si="15"/>
        <v>0</v>
      </c>
      <c r="V55" s="41">
        <f t="shared" si="15"/>
        <v>6.009962292258274</v>
      </c>
      <c r="W55" s="41">
        <f t="shared" si="15"/>
        <v>1.2941669382244776</v>
      </c>
      <c r="X55" s="41">
        <f t="shared" si="15"/>
        <v>2.420743913225641</v>
      </c>
      <c r="Y55" s="41">
        <f t="shared" si="15"/>
        <v>0</v>
      </c>
      <c r="Z55" s="41">
        <f t="shared" si="15"/>
        <v>0.0744844280992505</v>
      </c>
      <c r="AA55" s="41">
        <f t="shared" si="15"/>
        <v>0</v>
      </c>
      <c r="AB55" s="41">
        <f t="shared" si="15"/>
        <v>0</v>
      </c>
      <c r="AC55" s="41">
        <f t="shared" si="15"/>
        <v>0</v>
      </c>
      <c r="AD55" s="41">
        <f t="shared" si="15"/>
        <v>0.3444904799590336</v>
      </c>
      <c r="AE55" s="41">
        <f t="shared" si="15"/>
        <v>0.02327638378101578</v>
      </c>
      <c r="AF55" s="41">
        <f t="shared" si="15"/>
        <v>0.22345328429775152</v>
      </c>
      <c r="AG55" s="41">
        <f t="shared" si="15"/>
        <v>2.853684651552535</v>
      </c>
      <c r="AH55" s="41">
        <f t="shared" si="15"/>
        <v>0</v>
      </c>
      <c r="AI55" s="41">
        <f t="shared" si="15"/>
        <v>2.5650574926679393</v>
      </c>
      <c r="AJ55" s="25">
        <f t="shared" si="15"/>
        <v>100</v>
      </c>
      <c r="AK55" s="25"/>
      <c r="AL55" s="25"/>
      <c r="AM55" s="25"/>
      <c r="AN55" s="25"/>
      <c r="AO55" s="25"/>
      <c r="AP55" s="25"/>
      <c r="AQ55" s="25"/>
      <c r="AR55" s="25"/>
    </row>
    <row r="56" spans="1:44" ht="12.75">
      <c r="A56" s="1" t="s">
        <v>12</v>
      </c>
      <c r="B56" s="41">
        <f aca="true" t="shared" si="16" ref="B56:AJ56">+B18/$AJ18*100</f>
        <v>0.01838573267144696</v>
      </c>
      <c r="C56" s="41">
        <f t="shared" si="16"/>
        <v>0.8089722375436661</v>
      </c>
      <c r="D56" s="41">
        <f t="shared" si="16"/>
        <v>0.01838573267144696</v>
      </c>
      <c r="E56" s="41">
        <f t="shared" si="16"/>
        <v>0</v>
      </c>
      <c r="F56" s="41">
        <f t="shared" si="16"/>
        <v>0</v>
      </c>
      <c r="G56" s="41">
        <f t="shared" si="16"/>
        <v>0</v>
      </c>
      <c r="H56" s="41">
        <f t="shared" si="16"/>
        <v>61.86799043941901</v>
      </c>
      <c r="I56" s="41">
        <f t="shared" si="16"/>
        <v>4.449347306490163</v>
      </c>
      <c r="J56" s="41">
        <f t="shared" si="16"/>
        <v>0</v>
      </c>
      <c r="K56" s="41">
        <f t="shared" si="16"/>
        <v>0</v>
      </c>
      <c r="L56" s="41">
        <f t="shared" si="16"/>
        <v>0</v>
      </c>
      <c r="M56" s="41">
        <f t="shared" si="16"/>
        <v>0</v>
      </c>
      <c r="N56" s="41">
        <f t="shared" si="16"/>
        <v>2.53723110865968</v>
      </c>
      <c r="O56" s="41">
        <f t="shared" si="16"/>
        <v>0.01838573267144696</v>
      </c>
      <c r="P56" s="41">
        <f t="shared" si="16"/>
        <v>1.26861555432984</v>
      </c>
      <c r="Q56" s="41">
        <f t="shared" si="16"/>
        <v>0</v>
      </c>
      <c r="R56" s="41">
        <f t="shared" si="16"/>
        <v>0</v>
      </c>
      <c r="S56" s="41">
        <f t="shared" si="16"/>
        <v>0.05515719801434087</v>
      </c>
      <c r="T56" s="41">
        <f t="shared" si="16"/>
        <v>0</v>
      </c>
      <c r="U56" s="41">
        <f t="shared" si="16"/>
        <v>0</v>
      </c>
      <c r="V56" s="41">
        <f t="shared" si="16"/>
        <v>0</v>
      </c>
      <c r="W56" s="41">
        <f t="shared" si="16"/>
        <v>0.14708586137157567</v>
      </c>
      <c r="X56" s="41">
        <f t="shared" si="16"/>
        <v>0.14708586137157567</v>
      </c>
      <c r="Y56" s="41">
        <f t="shared" si="16"/>
        <v>0</v>
      </c>
      <c r="Z56" s="41">
        <f t="shared" si="16"/>
        <v>0.11031439602868175</v>
      </c>
      <c r="AA56" s="41">
        <f t="shared" si="16"/>
        <v>0</v>
      </c>
      <c r="AB56" s="41">
        <f t="shared" si="16"/>
        <v>0.01838573267144696</v>
      </c>
      <c r="AC56" s="41">
        <f t="shared" si="16"/>
        <v>0</v>
      </c>
      <c r="AD56" s="41">
        <f t="shared" si="16"/>
        <v>0</v>
      </c>
      <c r="AE56" s="41">
        <f t="shared" si="16"/>
        <v>0.07354293068578784</v>
      </c>
      <c r="AF56" s="41">
        <f t="shared" si="16"/>
        <v>0.11031439602868175</v>
      </c>
      <c r="AG56" s="41">
        <f t="shared" si="16"/>
        <v>0</v>
      </c>
      <c r="AH56" s="41">
        <f t="shared" si="16"/>
        <v>0</v>
      </c>
      <c r="AI56" s="41">
        <f t="shared" si="16"/>
        <v>0</v>
      </c>
      <c r="AJ56" s="25">
        <f t="shared" si="16"/>
        <v>100</v>
      </c>
      <c r="AK56" s="25"/>
      <c r="AL56" s="25"/>
      <c r="AM56" s="25"/>
      <c r="AN56" s="25"/>
      <c r="AO56" s="25"/>
      <c r="AP56" s="25"/>
      <c r="AQ56" s="25"/>
      <c r="AR56" s="25"/>
    </row>
    <row r="57" spans="1:44" ht="12.75">
      <c r="A57" s="1" t="s">
        <v>13</v>
      </c>
      <c r="B57" s="41">
        <f aca="true" t="shared" si="17" ref="B57:AJ57">+B19/$AJ19*100</f>
        <v>1.5873015873015872</v>
      </c>
      <c r="C57" s="41">
        <f t="shared" si="17"/>
        <v>25.396825396825395</v>
      </c>
      <c r="D57" s="41">
        <f t="shared" si="17"/>
        <v>0</v>
      </c>
      <c r="E57" s="41">
        <f t="shared" si="17"/>
        <v>0</v>
      </c>
      <c r="F57" s="41">
        <f t="shared" si="17"/>
        <v>0</v>
      </c>
      <c r="G57" s="41">
        <f t="shared" si="17"/>
        <v>0</v>
      </c>
      <c r="H57" s="41">
        <f t="shared" si="17"/>
        <v>1.5873015873015872</v>
      </c>
      <c r="I57" s="41">
        <f t="shared" si="17"/>
        <v>0</v>
      </c>
      <c r="J57" s="41">
        <f t="shared" si="17"/>
        <v>0</v>
      </c>
      <c r="K57" s="41">
        <f t="shared" si="17"/>
        <v>0</v>
      </c>
      <c r="L57" s="41">
        <f t="shared" si="17"/>
        <v>0</v>
      </c>
      <c r="M57" s="41">
        <f t="shared" si="17"/>
        <v>0</v>
      </c>
      <c r="N57" s="41">
        <f t="shared" si="17"/>
        <v>0</v>
      </c>
      <c r="O57" s="41">
        <f t="shared" si="17"/>
        <v>0</v>
      </c>
      <c r="P57" s="41">
        <f t="shared" si="17"/>
        <v>36.507936507936506</v>
      </c>
      <c r="Q57" s="41">
        <f t="shared" si="17"/>
        <v>1.5873015873015872</v>
      </c>
      <c r="R57" s="41">
        <f t="shared" si="17"/>
        <v>0</v>
      </c>
      <c r="S57" s="41">
        <f t="shared" si="17"/>
        <v>0</v>
      </c>
      <c r="T57" s="41">
        <f t="shared" si="17"/>
        <v>0</v>
      </c>
      <c r="U57" s="41">
        <f t="shared" si="17"/>
        <v>0</v>
      </c>
      <c r="V57" s="41">
        <f t="shared" si="17"/>
        <v>0</v>
      </c>
      <c r="W57" s="41">
        <f t="shared" si="17"/>
        <v>1.5873015873015872</v>
      </c>
      <c r="X57" s="41">
        <f t="shared" si="17"/>
        <v>0</v>
      </c>
      <c r="Y57" s="41">
        <f t="shared" si="17"/>
        <v>0</v>
      </c>
      <c r="Z57" s="41">
        <f t="shared" si="17"/>
        <v>0</v>
      </c>
      <c r="AA57" s="41">
        <f t="shared" si="17"/>
        <v>0</v>
      </c>
      <c r="AB57" s="41">
        <f t="shared" si="17"/>
        <v>0</v>
      </c>
      <c r="AC57" s="41">
        <f t="shared" si="17"/>
        <v>0</v>
      </c>
      <c r="AD57" s="41">
        <f t="shared" si="17"/>
        <v>0</v>
      </c>
      <c r="AE57" s="41">
        <f t="shared" si="17"/>
        <v>0</v>
      </c>
      <c r="AF57" s="41">
        <f t="shared" si="17"/>
        <v>0</v>
      </c>
      <c r="AG57" s="41">
        <f t="shared" si="17"/>
        <v>0</v>
      </c>
      <c r="AH57" s="41">
        <f t="shared" si="17"/>
        <v>0</v>
      </c>
      <c r="AI57" s="41">
        <f t="shared" si="17"/>
        <v>31.746031746031743</v>
      </c>
      <c r="AJ57" s="25">
        <f t="shared" si="17"/>
        <v>100</v>
      </c>
      <c r="AK57" s="25"/>
      <c r="AL57" s="25"/>
      <c r="AM57" s="25"/>
      <c r="AN57" s="25"/>
      <c r="AO57" s="25"/>
      <c r="AP57" s="25"/>
      <c r="AQ57" s="25"/>
      <c r="AR57" s="25"/>
    </row>
    <row r="58" spans="1:44" ht="12.75">
      <c r="A58" s="1" t="s">
        <v>14</v>
      </c>
      <c r="B58" s="41">
        <f aca="true" t="shared" si="18" ref="B58:AJ58">+B20/$AJ20*100</f>
        <v>34.594473821404634</v>
      </c>
      <c r="C58" s="41">
        <f t="shared" si="18"/>
        <v>3.5376480226409477</v>
      </c>
      <c r="D58" s="41">
        <f t="shared" si="18"/>
        <v>0</v>
      </c>
      <c r="E58" s="41">
        <f t="shared" si="18"/>
        <v>0</v>
      </c>
      <c r="F58" s="41">
        <f t="shared" si="18"/>
        <v>0</v>
      </c>
      <c r="G58" s="41">
        <f t="shared" si="18"/>
        <v>0</v>
      </c>
      <c r="H58" s="41">
        <f t="shared" si="18"/>
        <v>1.1618380874357637</v>
      </c>
      <c r="I58" s="41">
        <f t="shared" si="18"/>
        <v>0.03723840023832576</v>
      </c>
      <c r="J58" s="41">
        <f t="shared" si="18"/>
        <v>0</v>
      </c>
      <c r="K58" s="41">
        <f t="shared" si="18"/>
        <v>0</v>
      </c>
      <c r="L58" s="41">
        <f t="shared" si="18"/>
        <v>0</v>
      </c>
      <c r="M58" s="41">
        <f t="shared" si="18"/>
        <v>0</v>
      </c>
      <c r="N58" s="41">
        <f t="shared" si="18"/>
        <v>0.022343040142995457</v>
      </c>
      <c r="O58" s="41">
        <f t="shared" si="18"/>
        <v>0</v>
      </c>
      <c r="P58" s="41">
        <f t="shared" si="18"/>
        <v>26.558427049973933</v>
      </c>
      <c r="Q58" s="41">
        <f t="shared" si="18"/>
        <v>17.15945482982051</v>
      </c>
      <c r="R58" s="41">
        <f t="shared" si="18"/>
        <v>0</v>
      </c>
      <c r="S58" s="41">
        <f t="shared" si="18"/>
        <v>5.064422432412304</v>
      </c>
      <c r="T58" s="41">
        <f t="shared" si="18"/>
        <v>0</v>
      </c>
      <c r="U58" s="41">
        <f t="shared" si="18"/>
        <v>0</v>
      </c>
      <c r="V58" s="41">
        <f t="shared" si="18"/>
        <v>0</v>
      </c>
      <c r="W58" s="41">
        <f t="shared" si="18"/>
        <v>0.12661056081030758</v>
      </c>
      <c r="X58" s="41">
        <f t="shared" si="18"/>
        <v>0.4543084829075743</v>
      </c>
      <c r="Y58" s="41">
        <f t="shared" si="18"/>
        <v>0</v>
      </c>
      <c r="Z58" s="41">
        <f t="shared" si="18"/>
        <v>0.3723840023832576</v>
      </c>
      <c r="AA58" s="41">
        <f t="shared" si="18"/>
        <v>0</v>
      </c>
      <c r="AB58" s="41">
        <f t="shared" si="18"/>
        <v>2.5694496164444773</v>
      </c>
      <c r="AC58" s="41">
        <f t="shared" si="18"/>
        <v>0</v>
      </c>
      <c r="AD58" s="41">
        <f t="shared" si="18"/>
        <v>0</v>
      </c>
      <c r="AE58" s="41">
        <f t="shared" si="18"/>
        <v>0.007447680047665153</v>
      </c>
      <c r="AF58" s="41">
        <f t="shared" si="18"/>
        <v>0</v>
      </c>
      <c r="AG58" s="41">
        <f t="shared" si="18"/>
        <v>0.2383257615252849</v>
      </c>
      <c r="AH58" s="41">
        <f t="shared" si="18"/>
        <v>0</v>
      </c>
      <c r="AI58" s="41">
        <f t="shared" si="18"/>
        <v>4.699486110076711</v>
      </c>
      <c r="AJ58" s="25">
        <f t="shared" si="18"/>
        <v>100</v>
      </c>
      <c r="AK58" s="25"/>
      <c r="AL58" s="25"/>
      <c r="AM58" s="25"/>
      <c r="AN58" s="25"/>
      <c r="AO58" s="25"/>
      <c r="AP58" s="25"/>
      <c r="AQ58" s="25"/>
      <c r="AR58" s="25"/>
    </row>
    <row r="59" spans="1:44" ht="12.75">
      <c r="A59" s="2" t="s">
        <v>15</v>
      </c>
      <c r="B59" s="41">
        <f aca="true" t="shared" si="19" ref="B59:AJ59">+B21/$AJ21*100</f>
        <v>20.935436537050624</v>
      </c>
      <c r="C59" s="41">
        <f t="shared" si="19"/>
        <v>10.473220836390315</v>
      </c>
      <c r="D59" s="41">
        <f t="shared" si="19"/>
        <v>0</v>
      </c>
      <c r="E59" s="41">
        <f t="shared" si="19"/>
        <v>0.25862068965517243</v>
      </c>
      <c r="F59" s="41">
        <f t="shared" si="19"/>
        <v>0</v>
      </c>
      <c r="G59" s="41">
        <f t="shared" si="19"/>
        <v>0.0623624358033749</v>
      </c>
      <c r="H59" s="41">
        <f t="shared" si="19"/>
        <v>1.091342626559061</v>
      </c>
      <c r="I59" s="41">
        <f t="shared" si="19"/>
        <v>3.9068231841526044</v>
      </c>
      <c r="J59" s="41">
        <f t="shared" si="19"/>
        <v>0</v>
      </c>
      <c r="K59" s="41">
        <f t="shared" si="19"/>
        <v>0.08070432868672046</v>
      </c>
      <c r="L59" s="41">
        <f t="shared" si="19"/>
        <v>0</v>
      </c>
      <c r="M59" s="41">
        <f t="shared" si="19"/>
        <v>0.15590608950843726</v>
      </c>
      <c r="N59" s="41">
        <f t="shared" si="19"/>
        <v>3.5124724871606747</v>
      </c>
      <c r="O59" s="41">
        <f t="shared" si="19"/>
        <v>0</v>
      </c>
      <c r="P59" s="41">
        <f t="shared" si="19"/>
        <v>15.159574468085108</v>
      </c>
      <c r="Q59" s="41">
        <f t="shared" si="19"/>
        <v>0.27696258253851797</v>
      </c>
      <c r="R59" s="41">
        <f t="shared" si="19"/>
        <v>0</v>
      </c>
      <c r="S59" s="41">
        <f t="shared" si="19"/>
        <v>2.6797505502567867</v>
      </c>
      <c r="T59" s="41">
        <f t="shared" si="19"/>
        <v>0.17424798239178285</v>
      </c>
      <c r="U59" s="41">
        <f t="shared" si="19"/>
        <v>0</v>
      </c>
      <c r="V59" s="41">
        <f t="shared" si="19"/>
        <v>0.020176082171680116</v>
      </c>
      <c r="W59" s="41">
        <f t="shared" si="19"/>
        <v>2.3459280997798975</v>
      </c>
      <c r="X59" s="41">
        <f t="shared" si="19"/>
        <v>13.741746148202495</v>
      </c>
      <c r="Y59" s="41">
        <f t="shared" si="19"/>
        <v>0.21826852531181218</v>
      </c>
      <c r="Z59" s="41">
        <f t="shared" si="19"/>
        <v>0.3044754218635363</v>
      </c>
      <c r="AA59" s="41">
        <f t="shared" si="19"/>
        <v>0.020176082171680116</v>
      </c>
      <c r="AB59" s="41">
        <f t="shared" si="19"/>
        <v>0.016507703595011004</v>
      </c>
      <c r="AC59" s="41">
        <f t="shared" si="19"/>
        <v>0</v>
      </c>
      <c r="AD59" s="41">
        <f t="shared" si="19"/>
        <v>0.7116654438738078</v>
      </c>
      <c r="AE59" s="41">
        <f t="shared" si="19"/>
        <v>3.1254585473220837</v>
      </c>
      <c r="AF59" s="41">
        <f t="shared" si="19"/>
        <v>0.17791636096845195</v>
      </c>
      <c r="AG59" s="41">
        <f t="shared" si="19"/>
        <v>8.517975055025678</v>
      </c>
      <c r="AH59" s="41">
        <f t="shared" si="19"/>
        <v>0</v>
      </c>
      <c r="AI59" s="41">
        <f t="shared" si="19"/>
        <v>8.277696258253851</v>
      </c>
      <c r="AJ59" s="25">
        <f t="shared" si="19"/>
        <v>100</v>
      </c>
      <c r="AK59" s="25"/>
      <c r="AL59" s="25"/>
      <c r="AM59" s="25"/>
      <c r="AN59" s="25"/>
      <c r="AO59" s="25"/>
      <c r="AP59" s="25"/>
      <c r="AQ59" s="25"/>
      <c r="AR59" s="25"/>
    </row>
    <row r="60" spans="1:44" ht="12.75">
      <c r="A60" s="1" t="s">
        <v>16</v>
      </c>
      <c r="B60" s="41">
        <f aca="true" t="shared" si="20" ref="B60:AJ60">+B22/$AJ22*100</f>
        <v>36.79481346678799</v>
      </c>
      <c r="C60" s="41">
        <f t="shared" si="20"/>
        <v>2.900363967242948</v>
      </c>
      <c r="D60" s="41">
        <f t="shared" si="20"/>
        <v>0.0037913254473764028</v>
      </c>
      <c r="E60" s="41">
        <f t="shared" si="20"/>
        <v>0</v>
      </c>
      <c r="F60" s="41">
        <f t="shared" si="20"/>
        <v>0.0037913254473764028</v>
      </c>
      <c r="G60" s="41">
        <f t="shared" si="20"/>
        <v>0.7734303912647862</v>
      </c>
      <c r="H60" s="41">
        <f t="shared" si="20"/>
        <v>24.802851076736427</v>
      </c>
      <c r="I60" s="41">
        <f t="shared" si="20"/>
        <v>0.0075826508947528055</v>
      </c>
      <c r="J60" s="41">
        <f t="shared" si="20"/>
        <v>0.0037913254473764028</v>
      </c>
      <c r="K60" s="41">
        <f t="shared" si="20"/>
        <v>0.10236578707916288</v>
      </c>
      <c r="L60" s="41">
        <f t="shared" si="20"/>
        <v>0</v>
      </c>
      <c r="M60" s="41">
        <f t="shared" si="20"/>
        <v>3.438732180770397</v>
      </c>
      <c r="N60" s="41">
        <f t="shared" si="20"/>
        <v>1.3610858356081286</v>
      </c>
      <c r="O60" s="41">
        <f t="shared" si="20"/>
        <v>7.2717622080679405</v>
      </c>
      <c r="P60" s="41">
        <f t="shared" si="20"/>
        <v>5.531543827722172</v>
      </c>
      <c r="Q60" s="41">
        <f t="shared" si="20"/>
        <v>1.1791022141340612</v>
      </c>
      <c r="R60" s="41">
        <f t="shared" si="20"/>
        <v>0.0075826508947528055</v>
      </c>
      <c r="S60" s="41">
        <f t="shared" si="20"/>
        <v>8.382620564149226</v>
      </c>
      <c r="T60" s="41">
        <f t="shared" si="20"/>
        <v>0.0037913254473764028</v>
      </c>
      <c r="U60" s="41">
        <f t="shared" si="20"/>
        <v>0</v>
      </c>
      <c r="V60" s="41">
        <f t="shared" si="20"/>
        <v>0</v>
      </c>
      <c r="W60" s="41">
        <f t="shared" si="20"/>
        <v>0.049287230815893236</v>
      </c>
      <c r="X60" s="41">
        <f t="shared" si="20"/>
        <v>0.7089778586593873</v>
      </c>
      <c r="Y60" s="41">
        <f t="shared" si="20"/>
        <v>0.0037913254473764028</v>
      </c>
      <c r="Z60" s="41">
        <f t="shared" si="20"/>
        <v>0.04549590536851684</v>
      </c>
      <c r="AA60" s="41">
        <f t="shared" si="20"/>
        <v>0</v>
      </c>
      <c r="AB60" s="41">
        <f t="shared" si="20"/>
        <v>0.5876554443433425</v>
      </c>
      <c r="AC60" s="41">
        <f t="shared" si="20"/>
        <v>0.0037913254473764028</v>
      </c>
      <c r="AD60" s="41">
        <f t="shared" si="20"/>
        <v>0.0037913254473764028</v>
      </c>
      <c r="AE60" s="41">
        <f t="shared" si="20"/>
        <v>0.09857446163178647</v>
      </c>
      <c r="AF60" s="41">
        <f t="shared" si="20"/>
        <v>0.018956627236882014</v>
      </c>
      <c r="AG60" s="41">
        <f t="shared" si="20"/>
        <v>0.62177737336973</v>
      </c>
      <c r="AH60" s="41">
        <f t="shared" si="20"/>
        <v>0</v>
      </c>
      <c r="AI60" s="41">
        <f t="shared" si="20"/>
        <v>1.8880800727934486</v>
      </c>
      <c r="AJ60" s="25">
        <f t="shared" si="20"/>
        <v>100</v>
      </c>
      <c r="AK60" s="25"/>
      <c r="AL60" s="25"/>
      <c r="AM60" s="25"/>
      <c r="AN60" s="25"/>
      <c r="AO60" s="25"/>
      <c r="AP60" s="25"/>
      <c r="AQ60" s="25"/>
      <c r="AR60" s="25"/>
    </row>
    <row r="61" spans="1:44" ht="12.75">
      <c r="A61" s="1" t="s">
        <v>17</v>
      </c>
      <c r="B61" s="41">
        <f aca="true" t="shared" si="21" ref="B61:AJ61">+B23/$AJ23*100</f>
        <v>3.4531861872552505</v>
      </c>
      <c r="C61" s="41">
        <f t="shared" si="21"/>
        <v>1.3527945888216448</v>
      </c>
      <c r="D61" s="41">
        <f t="shared" si="21"/>
        <v>0</v>
      </c>
      <c r="E61" s="41">
        <f t="shared" si="21"/>
        <v>0.047466476800759466</v>
      </c>
      <c r="F61" s="41">
        <f t="shared" si="21"/>
        <v>0.0355998576005696</v>
      </c>
      <c r="G61" s="41">
        <f t="shared" si="21"/>
        <v>3.132787468850125</v>
      </c>
      <c r="H61" s="41">
        <f t="shared" si="21"/>
        <v>12.44808354099917</v>
      </c>
      <c r="I61" s="41">
        <f t="shared" si="21"/>
        <v>0.18986590720303786</v>
      </c>
      <c r="J61" s="41">
        <f t="shared" si="21"/>
        <v>0.10679957280170879</v>
      </c>
      <c r="K61" s="41">
        <f t="shared" si="21"/>
        <v>0.41533167200664534</v>
      </c>
      <c r="L61" s="41">
        <f t="shared" si="21"/>
        <v>0.0355998576005696</v>
      </c>
      <c r="M61" s="41">
        <f t="shared" si="21"/>
        <v>31.636406787706186</v>
      </c>
      <c r="N61" s="41">
        <f t="shared" si="21"/>
        <v>0.023733238400379733</v>
      </c>
      <c r="O61" s="41">
        <f t="shared" si="21"/>
        <v>0.3441319568055061</v>
      </c>
      <c r="P61" s="41">
        <f t="shared" si="21"/>
        <v>10.264625608164234</v>
      </c>
      <c r="Q61" s="41">
        <f t="shared" si="21"/>
        <v>3.749851667259998</v>
      </c>
      <c r="R61" s="41">
        <f t="shared" si="21"/>
        <v>0.09493295360151893</v>
      </c>
      <c r="S61" s="41">
        <f t="shared" si="21"/>
        <v>6.040109172896642</v>
      </c>
      <c r="T61" s="41">
        <f t="shared" si="21"/>
        <v>0.023733238400379733</v>
      </c>
      <c r="U61" s="41">
        <f t="shared" si="21"/>
        <v>0</v>
      </c>
      <c r="V61" s="41">
        <f t="shared" si="21"/>
        <v>0</v>
      </c>
      <c r="W61" s="41">
        <f t="shared" si="21"/>
        <v>0.3441319568055061</v>
      </c>
      <c r="X61" s="41">
        <f t="shared" si="21"/>
        <v>5.731577073691705</v>
      </c>
      <c r="Y61" s="41">
        <f t="shared" si="21"/>
        <v>0.0355998576005696</v>
      </c>
      <c r="Z61" s="41">
        <f t="shared" si="21"/>
        <v>0</v>
      </c>
      <c r="AA61" s="41">
        <f t="shared" si="21"/>
        <v>0.533997864008544</v>
      </c>
      <c r="AB61" s="41">
        <f t="shared" si="21"/>
        <v>4.687314584074997</v>
      </c>
      <c r="AC61" s="41">
        <f t="shared" si="21"/>
        <v>0.0355998576005696</v>
      </c>
      <c r="AD61" s="41">
        <f t="shared" si="21"/>
        <v>1.0917289664174676</v>
      </c>
      <c r="AE61" s="41">
        <f t="shared" si="21"/>
        <v>0.10679957280170879</v>
      </c>
      <c r="AF61" s="41">
        <f t="shared" si="21"/>
        <v>0.0355998576005696</v>
      </c>
      <c r="AG61" s="41">
        <f t="shared" si="21"/>
        <v>3.3345199952533524</v>
      </c>
      <c r="AH61" s="41">
        <f t="shared" si="21"/>
        <v>0</v>
      </c>
      <c r="AI61" s="41">
        <f t="shared" si="21"/>
        <v>3.476919425655631</v>
      </c>
      <c r="AJ61" s="25">
        <f t="shared" si="21"/>
        <v>100</v>
      </c>
      <c r="AK61" s="25"/>
      <c r="AL61" s="25"/>
      <c r="AM61" s="25"/>
      <c r="AN61" s="25"/>
      <c r="AO61" s="25"/>
      <c r="AP61" s="25"/>
      <c r="AQ61" s="25"/>
      <c r="AR61" s="25"/>
    </row>
    <row r="62" spans="1:44" ht="12.75">
      <c r="A62" s="5" t="s">
        <v>18</v>
      </c>
      <c r="B62" s="41">
        <f aca="true" t="shared" si="22" ref="B62:AJ62">+B24/$AJ24*100</f>
        <v>2.7223505357616142</v>
      </c>
      <c r="C62" s="41">
        <f t="shared" si="22"/>
        <v>3.4606792624285334</v>
      </c>
      <c r="D62" s="41">
        <f t="shared" si="22"/>
        <v>0.09465752905986143</v>
      </c>
      <c r="E62" s="41">
        <f t="shared" si="22"/>
        <v>0.06815342092310023</v>
      </c>
      <c r="F62" s="41">
        <f t="shared" si="22"/>
        <v>0</v>
      </c>
      <c r="G62" s="41">
        <f t="shared" si="22"/>
        <v>0.13252054068380598</v>
      </c>
      <c r="H62" s="41">
        <f t="shared" si="22"/>
        <v>0.3104766953163455</v>
      </c>
      <c r="I62" s="41">
        <f t="shared" si="22"/>
        <v>0</v>
      </c>
      <c r="J62" s="41">
        <f t="shared" si="22"/>
        <v>0</v>
      </c>
      <c r="K62" s="41">
        <f t="shared" si="22"/>
        <v>0</v>
      </c>
      <c r="L62" s="41">
        <f t="shared" si="22"/>
        <v>0</v>
      </c>
      <c r="M62" s="41">
        <f t="shared" si="22"/>
        <v>0.007572602324788914</v>
      </c>
      <c r="N62" s="41">
        <f t="shared" si="22"/>
        <v>0</v>
      </c>
      <c r="O62" s="41">
        <f t="shared" si="22"/>
        <v>0</v>
      </c>
      <c r="P62" s="41">
        <f t="shared" si="22"/>
        <v>33.68672144182348</v>
      </c>
      <c r="Q62" s="41">
        <f t="shared" si="22"/>
        <v>0.5111506569232517</v>
      </c>
      <c r="R62" s="41">
        <f t="shared" si="22"/>
        <v>0</v>
      </c>
      <c r="S62" s="41">
        <f t="shared" si="22"/>
        <v>11.05221309302942</v>
      </c>
      <c r="T62" s="41">
        <f t="shared" si="22"/>
        <v>0.8897807731626973</v>
      </c>
      <c r="U62" s="41">
        <f t="shared" si="22"/>
        <v>0</v>
      </c>
      <c r="V62" s="41">
        <f t="shared" si="22"/>
        <v>0.4581424406497293</v>
      </c>
      <c r="W62" s="41">
        <f t="shared" si="22"/>
        <v>0.018931505811972282</v>
      </c>
      <c r="X62" s="41">
        <f t="shared" si="22"/>
        <v>0.6663890045814245</v>
      </c>
      <c r="Y62" s="41">
        <f t="shared" si="22"/>
        <v>0</v>
      </c>
      <c r="Z62" s="41">
        <f t="shared" si="22"/>
        <v>0.007572602324788914</v>
      </c>
      <c r="AA62" s="41">
        <f t="shared" si="22"/>
        <v>0.003786301162394457</v>
      </c>
      <c r="AB62" s="41">
        <f t="shared" si="22"/>
        <v>0</v>
      </c>
      <c r="AC62" s="41">
        <f t="shared" si="22"/>
        <v>0</v>
      </c>
      <c r="AD62" s="41">
        <f t="shared" si="22"/>
        <v>0.22339176858127296</v>
      </c>
      <c r="AE62" s="41">
        <f t="shared" si="22"/>
        <v>0.25746847904282305</v>
      </c>
      <c r="AF62" s="41">
        <f t="shared" si="22"/>
        <v>0</v>
      </c>
      <c r="AG62" s="41">
        <f t="shared" si="22"/>
        <v>0.5035780545984627</v>
      </c>
      <c r="AH62" s="41">
        <f t="shared" si="22"/>
        <v>0</v>
      </c>
      <c r="AI62" s="41">
        <f t="shared" si="22"/>
        <v>1.332778009162849</v>
      </c>
      <c r="AJ62" s="25">
        <f t="shared" si="22"/>
        <v>100</v>
      </c>
      <c r="AK62" s="25"/>
      <c r="AL62" s="25"/>
      <c r="AM62" s="25"/>
      <c r="AN62" s="25"/>
      <c r="AO62" s="25"/>
      <c r="AP62" s="25"/>
      <c r="AQ62" s="25"/>
      <c r="AR62" s="25"/>
    </row>
    <row r="63" spans="1:44" ht="12.75">
      <c r="A63" s="4" t="s">
        <v>19</v>
      </c>
      <c r="B63" s="41">
        <f aca="true" t="shared" si="23" ref="B63:AJ63">+B25/$AJ25*100</f>
        <v>3.616144334707209</v>
      </c>
      <c r="C63" s="41">
        <f t="shared" si="23"/>
        <v>9.899681157166187</v>
      </c>
      <c r="D63" s="41">
        <f t="shared" si="23"/>
        <v>0.05443658138268917</v>
      </c>
      <c r="E63" s="41">
        <f t="shared" si="23"/>
        <v>0.3421727972626176</v>
      </c>
      <c r="F63" s="41">
        <f t="shared" si="23"/>
        <v>0.00777665448324131</v>
      </c>
      <c r="G63" s="41">
        <f t="shared" si="23"/>
        <v>4.284936620265962</v>
      </c>
      <c r="H63" s="41">
        <f t="shared" si="23"/>
        <v>7.341161832179796</v>
      </c>
      <c r="I63" s="41">
        <f t="shared" si="23"/>
        <v>0.038883272416206545</v>
      </c>
      <c r="J63" s="41">
        <f t="shared" si="23"/>
        <v>0</v>
      </c>
      <c r="K63" s="41">
        <f t="shared" si="23"/>
        <v>0.07776654483241309</v>
      </c>
      <c r="L63" s="41">
        <f t="shared" si="23"/>
        <v>0</v>
      </c>
      <c r="M63" s="41">
        <f t="shared" si="23"/>
        <v>0.13997978069834358</v>
      </c>
      <c r="N63" s="41">
        <f t="shared" si="23"/>
        <v>0.0855431993156544</v>
      </c>
      <c r="O63" s="41">
        <f t="shared" si="23"/>
        <v>1.2598180262850922</v>
      </c>
      <c r="P63" s="41">
        <f t="shared" si="23"/>
        <v>39.38097830313399</v>
      </c>
      <c r="Q63" s="41">
        <f t="shared" si="23"/>
        <v>2.1074733649583948</v>
      </c>
      <c r="R63" s="41">
        <f t="shared" si="23"/>
        <v>0.07776654483241309</v>
      </c>
      <c r="S63" s="41">
        <f t="shared" si="23"/>
        <v>9.223112217124193</v>
      </c>
      <c r="T63" s="41">
        <f t="shared" si="23"/>
        <v>0</v>
      </c>
      <c r="U63" s="41">
        <f t="shared" si="23"/>
        <v>0.01555330896648262</v>
      </c>
      <c r="V63" s="41">
        <f t="shared" si="23"/>
        <v>0</v>
      </c>
      <c r="W63" s="41">
        <f t="shared" si="23"/>
        <v>0.8087720662570961</v>
      </c>
      <c r="X63" s="41">
        <f t="shared" si="23"/>
        <v>4.494906291313477</v>
      </c>
      <c r="Y63" s="41">
        <f t="shared" si="23"/>
        <v>1.1898281359359204</v>
      </c>
      <c r="Z63" s="41">
        <f t="shared" si="23"/>
        <v>0.3732794151955829</v>
      </c>
      <c r="AA63" s="41">
        <f t="shared" si="23"/>
        <v>0.06221323586593048</v>
      </c>
      <c r="AB63" s="41">
        <f t="shared" si="23"/>
        <v>1.7186406407963293</v>
      </c>
      <c r="AC63" s="41">
        <f t="shared" si="23"/>
        <v>0</v>
      </c>
      <c r="AD63" s="41">
        <f t="shared" si="23"/>
        <v>1.0654016642040596</v>
      </c>
      <c r="AE63" s="41">
        <f t="shared" si="23"/>
        <v>0.8087720662570961</v>
      </c>
      <c r="AF63" s="41">
        <f t="shared" si="23"/>
        <v>1.3609145345672293</v>
      </c>
      <c r="AG63" s="41">
        <f t="shared" si="23"/>
        <v>2.6051792518858385</v>
      </c>
      <c r="AH63" s="41">
        <f t="shared" si="23"/>
        <v>0</v>
      </c>
      <c r="AI63" s="41">
        <f t="shared" si="23"/>
        <v>3.966093786453068</v>
      </c>
      <c r="AJ63" s="25">
        <f t="shared" si="23"/>
        <v>100</v>
      </c>
      <c r="AK63" s="25"/>
      <c r="AL63" s="25"/>
      <c r="AM63" s="25"/>
      <c r="AN63" s="25"/>
      <c r="AO63" s="25"/>
      <c r="AP63" s="25"/>
      <c r="AQ63" s="25"/>
      <c r="AR63" s="25"/>
    </row>
    <row r="64" spans="1:44" ht="12.75">
      <c r="A64" s="1" t="s">
        <v>20</v>
      </c>
      <c r="B64" s="41">
        <f aca="true" t="shared" si="24" ref="B64:AJ64">+B26/$AJ26*100</f>
        <v>1.0464996391380554</v>
      </c>
      <c r="C64" s="41">
        <f t="shared" si="24"/>
        <v>7.776574904629344</v>
      </c>
      <c r="D64" s="41">
        <f t="shared" si="24"/>
        <v>0.007732755954222085</v>
      </c>
      <c r="E64" s="41">
        <f t="shared" si="24"/>
        <v>0.5309825755232498</v>
      </c>
      <c r="F64" s="41">
        <f t="shared" si="24"/>
        <v>0.005155170636148057</v>
      </c>
      <c r="G64" s="41">
        <f t="shared" si="24"/>
        <v>1.2475512939478297</v>
      </c>
      <c r="H64" s="41">
        <f t="shared" si="24"/>
        <v>1.010413444685019</v>
      </c>
      <c r="I64" s="41">
        <f t="shared" si="24"/>
        <v>0.1288792659037014</v>
      </c>
      <c r="J64" s="41">
        <f t="shared" si="24"/>
        <v>0.45623260129910304</v>
      </c>
      <c r="K64" s="41">
        <f t="shared" si="24"/>
        <v>0</v>
      </c>
      <c r="L64" s="41">
        <f t="shared" si="24"/>
        <v>0</v>
      </c>
      <c r="M64" s="41">
        <f t="shared" si="24"/>
        <v>1.8867924528301887</v>
      </c>
      <c r="N64" s="41">
        <f t="shared" si="24"/>
        <v>0.10052582740488711</v>
      </c>
      <c r="O64" s="41">
        <f t="shared" si="24"/>
        <v>0.08763790081451696</v>
      </c>
      <c r="P64" s="41">
        <f t="shared" si="24"/>
        <v>24.358181255799565</v>
      </c>
      <c r="Q64" s="41">
        <f t="shared" si="24"/>
        <v>0.4536550159810289</v>
      </c>
      <c r="R64" s="41">
        <f t="shared" si="24"/>
        <v>0.01546551190844417</v>
      </c>
      <c r="S64" s="41">
        <f t="shared" si="24"/>
        <v>3.876688318383339</v>
      </c>
      <c r="T64" s="41">
        <f t="shared" si="24"/>
        <v>1.912568306010929</v>
      </c>
      <c r="U64" s="41">
        <f t="shared" si="24"/>
        <v>0</v>
      </c>
      <c r="V64" s="41">
        <f t="shared" si="24"/>
        <v>0.8712238375090214</v>
      </c>
      <c r="W64" s="41">
        <f t="shared" si="24"/>
        <v>0.7706980101041344</v>
      </c>
      <c r="X64" s="41">
        <f t="shared" si="24"/>
        <v>2.8482317764718013</v>
      </c>
      <c r="Y64" s="41">
        <f t="shared" si="24"/>
        <v>0.01288792659037014</v>
      </c>
      <c r="Z64" s="41">
        <f t="shared" si="24"/>
        <v>0.0025775853180740283</v>
      </c>
      <c r="AA64" s="41">
        <f t="shared" si="24"/>
        <v>0</v>
      </c>
      <c r="AB64" s="41">
        <f t="shared" si="24"/>
        <v>3.286421280544386</v>
      </c>
      <c r="AC64" s="41">
        <f t="shared" si="24"/>
        <v>0</v>
      </c>
      <c r="AD64" s="41">
        <f t="shared" si="24"/>
        <v>1.3119909268996803</v>
      </c>
      <c r="AE64" s="41">
        <f t="shared" si="24"/>
        <v>0.3943705536653263</v>
      </c>
      <c r="AF64" s="41">
        <f t="shared" si="24"/>
        <v>0.37890504175688217</v>
      </c>
      <c r="AG64" s="41">
        <f t="shared" si="24"/>
        <v>0.7346118156510981</v>
      </c>
      <c r="AH64" s="41">
        <f t="shared" si="24"/>
        <v>0</v>
      </c>
      <c r="AI64" s="41">
        <f t="shared" si="24"/>
        <v>4.38962779668007</v>
      </c>
      <c r="AJ64" s="25">
        <f t="shared" si="24"/>
        <v>100</v>
      </c>
      <c r="AK64" s="25"/>
      <c r="AL64" s="25"/>
      <c r="AM64" s="25"/>
      <c r="AN64" s="25"/>
      <c r="AO64" s="25"/>
      <c r="AP64" s="25"/>
      <c r="AQ64" s="25"/>
      <c r="AR64" s="25"/>
    </row>
    <row r="65" spans="1:44" ht="12.75">
      <c r="A65" s="1" t="s">
        <v>21</v>
      </c>
      <c r="B65" s="41">
        <f aca="true" t="shared" si="25" ref="B65:AJ65">+B27/$AJ27*100</f>
        <v>3.2866371272135946</v>
      </c>
      <c r="C65" s="41">
        <f t="shared" si="25"/>
        <v>24.87430813528473</v>
      </c>
      <c r="D65" s="41">
        <f t="shared" si="25"/>
        <v>0.1253188918229423</v>
      </c>
      <c r="E65" s="41">
        <f t="shared" si="25"/>
        <v>0.21632427755150754</v>
      </c>
      <c r="F65" s="41">
        <f t="shared" si="25"/>
        <v>0.008951349415924452</v>
      </c>
      <c r="G65" s="41">
        <f t="shared" si="25"/>
        <v>0.728043085828522</v>
      </c>
      <c r="H65" s="41">
        <f t="shared" si="25"/>
        <v>1.3546375449432335</v>
      </c>
      <c r="I65" s="41">
        <f t="shared" si="25"/>
        <v>0.011935132554565934</v>
      </c>
      <c r="J65" s="41">
        <f t="shared" si="25"/>
        <v>0</v>
      </c>
      <c r="K65" s="41">
        <f t="shared" si="25"/>
        <v>0.04923242178758448</v>
      </c>
      <c r="L65" s="41">
        <f t="shared" si="25"/>
        <v>0.04177296394098077</v>
      </c>
      <c r="M65" s="41">
        <f t="shared" si="25"/>
        <v>0.40281072371660026</v>
      </c>
      <c r="N65" s="41">
        <f t="shared" si="25"/>
        <v>0.09100538572856524</v>
      </c>
      <c r="O65" s="41">
        <f t="shared" si="25"/>
        <v>0.037297289233018546</v>
      </c>
      <c r="P65" s="41">
        <f t="shared" si="25"/>
        <v>24.13582180847096</v>
      </c>
      <c r="Q65" s="41">
        <f t="shared" si="25"/>
        <v>0.9876322188903311</v>
      </c>
      <c r="R65" s="41">
        <f t="shared" si="25"/>
        <v>0</v>
      </c>
      <c r="S65" s="41">
        <f t="shared" si="25"/>
        <v>14.229661788181236</v>
      </c>
      <c r="T65" s="41">
        <f t="shared" si="25"/>
        <v>0.15515672320935714</v>
      </c>
      <c r="U65" s="41">
        <f t="shared" si="25"/>
        <v>0.010443240985245192</v>
      </c>
      <c r="V65" s="41">
        <f t="shared" si="25"/>
        <v>0.04923242178758448</v>
      </c>
      <c r="W65" s="41">
        <f t="shared" si="25"/>
        <v>3.4223992600217814</v>
      </c>
      <c r="X65" s="41">
        <f t="shared" si="25"/>
        <v>4.028107237166003</v>
      </c>
      <c r="Y65" s="41">
        <f t="shared" si="25"/>
        <v>0.2730161571856957</v>
      </c>
      <c r="Z65" s="41">
        <f t="shared" si="25"/>
        <v>0.40579450685524177</v>
      </c>
      <c r="AA65" s="41">
        <f t="shared" si="25"/>
        <v>0.09548106043652747</v>
      </c>
      <c r="AB65" s="41">
        <f t="shared" si="25"/>
        <v>0.1566486147786779</v>
      </c>
      <c r="AC65" s="41">
        <f t="shared" si="25"/>
        <v>0</v>
      </c>
      <c r="AD65" s="41">
        <f t="shared" si="25"/>
        <v>0.07011890375807486</v>
      </c>
      <c r="AE65" s="41">
        <f t="shared" si="25"/>
        <v>0.28793507287890313</v>
      </c>
      <c r="AF65" s="41">
        <f t="shared" si="25"/>
        <v>0.3282161452505632</v>
      </c>
      <c r="AG65" s="41">
        <f t="shared" si="25"/>
        <v>5.266377239702218</v>
      </c>
      <c r="AH65" s="41">
        <f t="shared" si="25"/>
        <v>0</v>
      </c>
      <c r="AI65" s="41">
        <f t="shared" si="25"/>
        <v>4.82776111832192</v>
      </c>
      <c r="AJ65" s="25">
        <f t="shared" si="25"/>
        <v>100</v>
      </c>
      <c r="AK65" s="25"/>
      <c r="AL65" s="25"/>
      <c r="AM65" s="25"/>
      <c r="AN65" s="25"/>
      <c r="AO65" s="25"/>
      <c r="AP65" s="25"/>
      <c r="AQ65" s="25"/>
      <c r="AR65" s="25"/>
    </row>
    <row r="66" spans="1:44" ht="12.75">
      <c r="A66" s="1" t="s">
        <v>28</v>
      </c>
      <c r="B66" s="41">
        <f aca="true" t="shared" si="26" ref="B66:AJ66">+B28/$AJ28*100</f>
        <v>4.822578756294648</v>
      </c>
      <c r="C66" s="41">
        <f t="shared" si="26"/>
        <v>5.6345395635710664</v>
      </c>
      <c r="D66" s="41">
        <f t="shared" si="26"/>
        <v>0.026544872545575207</v>
      </c>
      <c r="E66" s="41">
        <f t="shared" si="26"/>
        <v>0</v>
      </c>
      <c r="F66" s="41">
        <f t="shared" si="26"/>
        <v>0</v>
      </c>
      <c r="G66" s="41">
        <f t="shared" si="26"/>
        <v>0.012491704727329508</v>
      </c>
      <c r="H66" s="41">
        <f t="shared" si="26"/>
        <v>0.149119725182496</v>
      </c>
      <c r="I66" s="41">
        <f t="shared" si="26"/>
        <v>0.03981730881836281</v>
      </c>
      <c r="J66" s="41">
        <f t="shared" si="26"/>
        <v>0</v>
      </c>
      <c r="K66" s="41">
        <f t="shared" si="26"/>
        <v>0.14287387281883127</v>
      </c>
      <c r="L66" s="41">
        <f t="shared" si="26"/>
        <v>0</v>
      </c>
      <c r="M66" s="41">
        <f t="shared" si="26"/>
        <v>0.03122926181832377</v>
      </c>
      <c r="N66" s="41">
        <f t="shared" si="26"/>
        <v>0.2545184838193387</v>
      </c>
      <c r="O66" s="41">
        <f t="shared" si="26"/>
        <v>0</v>
      </c>
      <c r="P66" s="41">
        <f t="shared" si="26"/>
        <v>2.303938790646836</v>
      </c>
      <c r="Q66" s="41">
        <f t="shared" si="26"/>
        <v>34.058632939063905</v>
      </c>
      <c r="R66" s="41">
        <f t="shared" si="26"/>
        <v>0.002342194636374283</v>
      </c>
      <c r="S66" s="41">
        <f t="shared" si="26"/>
        <v>46.73693250575789</v>
      </c>
      <c r="T66" s="41">
        <f t="shared" si="26"/>
        <v>0</v>
      </c>
      <c r="U66" s="41">
        <f t="shared" si="26"/>
        <v>0</v>
      </c>
      <c r="V66" s="41">
        <f t="shared" si="26"/>
        <v>0</v>
      </c>
      <c r="W66" s="41">
        <f t="shared" si="26"/>
        <v>0.013272436272787604</v>
      </c>
      <c r="X66" s="41">
        <f t="shared" si="26"/>
        <v>0.04840535581840184</v>
      </c>
      <c r="Y66" s="41">
        <f t="shared" si="26"/>
        <v>0.0007807315454580943</v>
      </c>
      <c r="Z66" s="41">
        <f t="shared" si="26"/>
        <v>0.546512081820666</v>
      </c>
      <c r="AA66" s="41">
        <f t="shared" si="26"/>
        <v>0</v>
      </c>
      <c r="AB66" s="41">
        <f t="shared" si="26"/>
        <v>0.020299020181910453</v>
      </c>
      <c r="AC66" s="41">
        <f t="shared" si="26"/>
        <v>0</v>
      </c>
      <c r="AD66" s="41">
        <f t="shared" si="26"/>
        <v>0</v>
      </c>
      <c r="AE66" s="41">
        <f t="shared" si="26"/>
        <v>0</v>
      </c>
      <c r="AF66" s="41">
        <f t="shared" si="26"/>
        <v>1.9900847093726821</v>
      </c>
      <c r="AG66" s="41">
        <f t="shared" si="26"/>
        <v>0.004684389272748566</v>
      </c>
      <c r="AH66" s="41">
        <f t="shared" si="26"/>
        <v>0</v>
      </c>
      <c r="AI66" s="41">
        <f t="shared" si="26"/>
        <v>0.3279072490923996</v>
      </c>
      <c r="AJ66" s="25">
        <f t="shared" si="26"/>
        <v>100</v>
      </c>
      <c r="AK66" s="25"/>
      <c r="AL66" s="25"/>
      <c r="AM66" s="25"/>
      <c r="AN66" s="25"/>
      <c r="AO66" s="25"/>
      <c r="AP66" s="25"/>
      <c r="AQ66" s="25"/>
      <c r="AR66" s="25"/>
    </row>
    <row r="67" spans="1:44" ht="12.75">
      <c r="A67" s="1" t="s">
        <v>22</v>
      </c>
      <c r="B67" s="41">
        <f aca="true" t="shared" si="27" ref="B67:AJ67">+B29/$AJ29*100</f>
        <v>0</v>
      </c>
      <c r="C67" s="41">
        <f t="shared" si="27"/>
        <v>0</v>
      </c>
      <c r="D67" s="41">
        <f t="shared" si="27"/>
        <v>0</v>
      </c>
      <c r="E67" s="41">
        <f t="shared" si="27"/>
        <v>0</v>
      </c>
      <c r="F67" s="41">
        <f t="shared" si="27"/>
        <v>0</v>
      </c>
      <c r="G67" s="41">
        <f t="shared" si="27"/>
        <v>0</v>
      </c>
      <c r="H67" s="41">
        <f t="shared" si="27"/>
        <v>0</v>
      </c>
      <c r="I67" s="41">
        <f t="shared" si="27"/>
        <v>0</v>
      </c>
      <c r="J67" s="41">
        <f t="shared" si="27"/>
        <v>0</v>
      </c>
      <c r="K67" s="41">
        <f t="shared" si="27"/>
        <v>0</v>
      </c>
      <c r="L67" s="41">
        <f t="shared" si="27"/>
        <v>0</v>
      </c>
      <c r="M67" s="41">
        <f t="shared" si="27"/>
        <v>0</v>
      </c>
      <c r="N67" s="41">
        <f t="shared" si="27"/>
        <v>0</v>
      </c>
      <c r="O67" s="41">
        <f t="shared" si="27"/>
        <v>0</v>
      </c>
      <c r="P67" s="41">
        <f t="shared" si="27"/>
        <v>0</v>
      </c>
      <c r="Q67" s="41">
        <f t="shared" si="27"/>
        <v>0</v>
      </c>
      <c r="R67" s="41">
        <f t="shared" si="27"/>
        <v>0</v>
      </c>
      <c r="S67" s="41">
        <f t="shared" si="27"/>
        <v>0</v>
      </c>
      <c r="T67" s="41">
        <f t="shared" si="27"/>
        <v>0</v>
      </c>
      <c r="U67" s="41">
        <f t="shared" si="27"/>
        <v>0</v>
      </c>
      <c r="V67" s="41">
        <f t="shared" si="27"/>
        <v>0</v>
      </c>
      <c r="W67" s="41">
        <f t="shared" si="27"/>
        <v>65.38461538461539</v>
      </c>
      <c r="X67" s="41">
        <f t="shared" si="27"/>
        <v>15.384615384615385</v>
      </c>
      <c r="Y67" s="41">
        <f t="shared" si="27"/>
        <v>0</v>
      </c>
      <c r="Z67" s="41">
        <f t="shared" si="27"/>
        <v>0</v>
      </c>
      <c r="AA67" s="41">
        <f t="shared" si="27"/>
        <v>0</v>
      </c>
      <c r="AB67" s="41">
        <f t="shared" si="27"/>
        <v>0</v>
      </c>
      <c r="AC67" s="41">
        <f t="shared" si="27"/>
        <v>0</v>
      </c>
      <c r="AD67" s="41">
        <f t="shared" si="27"/>
        <v>0</v>
      </c>
      <c r="AE67" s="41">
        <f t="shared" si="27"/>
        <v>0</v>
      </c>
      <c r="AF67" s="41">
        <f t="shared" si="27"/>
        <v>0</v>
      </c>
      <c r="AG67" s="41">
        <f t="shared" si="27"/>
        <v>0</v>
      </c>
      <c r="AH67" s="41">
        <f t="shared" si="27"/>
        <v>0</v>
      </c>
      <c r="AI67" s="41">
        <f t="shared" si="27"/>
        <v>17.307692307692307</v>
      </c>
      <c r="AJ67" s="25">
        <f t="shared" si="27"/>
        <v>100</v>
      </c>
      <c r="AK67" s="25"/>
      <c r="AL67" s="25"/>
      <c r="AM67" s="25"/>
      <c r="AN67" s="25"/>
      <c r="AO67" s="25"/>
      <c r="AP67" s="25"/>
      <c r="AQ67" s="25"/>
      <c r="AR67" s="25"/>
    </row>
    <row r="68" spans="1:44" ht="12.75">
      <c r="A68" s="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2.75">
      <c r="A69" s="7" t="s">
        <v>23</v>
      </c>
      <c r="B69" s="41">
        <f aca="true" t="shared" si="28" ref="B69:AJ69">+B31/$AJ31*100</f>
        <v>24.96978733422271</v>
      </c>
      <c r="C69" s="41">
        <f t="shared" si="28"/>
        <v>4.866985796123362</v>
      </c>
      <c r="D69" s="41">
        <f t="shared" si="28"/>
        <v>0.08082869026131995</v>
      </c>
      <c r="E69" s="41">
        <f t="shared" si="28"/>
        <v>0.11064898375578748</v>
      </c>
      <c r="F69" s="41">
        <f t="shared" si="28"/>
        <v>0</v>
      </c>
      <c r="G69" s="41">
        <f t="shared" si="28"/>
        <v>0.26524366318763243</v>
      </c>
      <c r="H69" s="41">
        <f t="shared" si="28"/>
        <v>2.9631954798713016</v>
      </c>
      <c r="I69" s="41">
        <f t="shared" si="28"/>
        <v>3.560386094326297</v>
      </c>
      <c r="J69" s="41">
        <f t="shared" si="28"/>
        <v>0</v>
      </c>
      <c r="K69" s="41">
        <f t="shared" si="28"/>
        <v>0.034528760888330845</v>
      </c>
      <c r="L69" s="41">
        <f t="shared" si="28"/>
        <v>0</v>
      </c>
      <c r="M69" s="41">
        <f t="shared" si="28"/>
        <v>0.41591461979125793</v>
      </c>
      <c r="N69" s="41">
        <f t="shared" si="28"/>
        <v>1.7052499411441577</v>
      </c>
      <c r="O69" s="41">
        <f t="shared" si="28"/>
        <v>0.02511182610060425</v>
      </c>
      <c r="P69" s="41">
        <f t="shared" si="28"/>
        <v>9.872086635800047</v>
      </c>
      <c r="Q69" s="41">
        <f t="shared" si="28"/>
        <v>2.319704936043318</v>
      </c>
      <c r="R69" s="41">
        <f t="shared" si="28"/>
        <v>0</v>
      </c>
      <c r="S69" s="41">
        <f t="shared" si="28"/>
        <v>22.589657066624813</v>
      </c>
      <c r="T69" s="41">
        <f t="shared" si="28"/>
        <v>0.07455073373616888</v>
      </c>
      <c r="U69" s="41">
        <f t="shared" si="28"/>
        <v>0</v>
      </c>
      <c r="V69" s="41">
        <f t="shared" si="28"/>
        <v>0.008632190222082711</v>
      </c>
      <c r="W69" s="41">
        <f t="shared" si="28"/>
        <v>1.2383269245860473</v>
      </c>
      <c r="X69" s="41">
        <f t="shared" si="28"/>
        <v>9.485207564937612</v>
      </c>
      <c r="Y69" s="41">
        <f t="shared" si="28"/>
        <v>0.09338460331162207</v>
      </c>
      <c r="Z69" s="41">
        <f t="shared" si="28"/>
        <v>1.2799183865651729</v>
      </c>
      <c r="AA69" s="41">
        <f t="shared" si="28"/>
        <v>0.008632190222082711</v>
      </c>
      <c r="AB69" s="41">
        <f t="shared" si="28"/>
        <v>0.1522404457349133</v>
      </c>
      <c r="AC69" s="41">
        <f t="shared" si="28"/>
        <v>0</v>
      </c>
      <c r="AD69" s="41">
        <f t="shared" si="28"/>
        <v>1.0696068429726124</v>
      </c>
      <c r="AE69" s="41">
        <f t="shared" si="28"/>
        <v>2.6649925449266263</v>
      </c>
      <c r="AF69" s="41">
        <f t="shared" si="28"/>
        <v>0.462214549164247</v>
      </c>
      <c r="AG69" s="41">
        <f t="shared" si="28"/>
        <v>4.06419210546967</v>
      </c>
      <c r="AH69" s="41">
        <f t="shared" si="28"/>
        <v>0</v>
      </c>
      <c r="AI69" s="41">
        <f t="shared" si="28"/>
        <v>3.8986110021188103</v>
      </c>
      <c r="AJ69" s="25">
        <f t="shared" si="28"/>
        <v>100</v>
      </c>
      <c r="AK69" s="25"/>
      <c r="AL69" s="25"/>
      <c r="AM69" s="25"/>
      <c r="AN69" s="25"/>
      <c r="AO69" s="25"/>
      <c r="AP69" s="25"/>
      <c r="AQ69" s="25"/>
      <c r="AR69" s="25"/>
    </row>
    <row r="70" spans="1:44" ht="12.75">
      <c r="A70" s="8" t="s">
        <v>24</v>
      </c>
      <c r="B70" s="41">
        <f aca="true" t="shared" si="29" ref="B70:AJ70">+B32/$AJ32*100</f>
        <v>23.424857899316805</v>
      </c>
      <c r="C70" s="41">
        <f t="shared" si="29"/>
        <v>8.144637203532614</v>
      </c>
      <c r="D70" s="41">
        <f t="shared" si="29"/>
        <v>0.08331636148192036</v>
      </c>
      <c r="E70" s="41">
        <f t="shared" si="29"/>
        <v>0.1055340578770991</v>
      </c>
      <c r="F70" s="41">
        <f t="shared" si="29"/>
        <v>0.1407120771694655</v>
      </c>
      <c r="G70" s="41">
        <f t="shared" si="29"/>
        <v>1.2053100294384478</v>
      </c>
      <c r="H70" s="41">
        <f t="shared" si="29"/>
        <v>6.613467626964878</v>
      </c>
      <c r="I70" s="41">
        <f t="shared" si="29"/>
        <v>0.00925737349799115</v>
      </c>
      <c r="J70" s="41">
        <f t="shared" si="29"/>
        <v>0</v>
      </c>
      <c r="K70" s="41">
        <f t="shared" si="29"/>
        <v>0.6461646701597823</v>
      </c>
      <c r="L70" s="41">
        <f t="shared" si="29"/>
        <v>0</v>
      </c>
      <c r="M70" s="41">
        <f t="shared" si="29"/>
        <v>0.981281590787062</v>
      </c>
      <c r="N70" s="41">
        <f t="shared" si="29"/>
        <v>0.31289922423210087</v>
      </c>
      <c r="O70" s="41">
        <f t="shared" si="29"/>
        <v>0.3203051230304938</v>
      </c>
      <c r="P70" s="41">
        <f t="shared" si="29"/>
        <v>16.17078002629094</v>
      </c>
      <c r="Q70" s="41">
        <f t="shared" si="29"/>
        <v>3.3178426616800283</v>
      </c>
      <c r="R70" s="41">
        <f t="shared" si="29"/>
        <v>0.0185147469959823</v>
      </c>
      <c r="S70" s="41">
        <f t="shared" si="29"/>
        <v>11.469885764011034</v>
      </c>
      <c r="T70" s="41">
        <f t="shared" si="29"/>
        <v>0</v>
      </c>
      <c r="U70" s="41">
        <f t="shared" si="29"/>
        <v>0.00370294939919646</v>
      </c>
      <c r="V70" s="41">
        <f t="shared" si="29"/>
        <v>0.00185147469959823</v>
      </c>
      <c r="W70" s="41">
        <f t="shared" si="29"/>
        <v>0.6369072966617911</v>
      </c>
      <c r="X70" s="41">
        <f t="shared" si="29"/>
        <v>1.1293995667549204</v>
      </c>
      <c r="Y70" s="41">
        <f t="shared" si="29"/>
        <v>0.2832756290385292</v>
      </c>
      <c r="Z70" s="41">
        <f t="shared" si="29"/>
        <v>0.7868767473292477</v>
      </c>
      <c r="AA70" s="41">
        <f t="shared" si="29"/>
        <v>0.01481179759678584</v>
      </c>
      <c r="AB70" s="41">
        <f t="shared" si="29"/>
        <v>1.055340578770991</v>
      </c>
      <c r="AC70" s="41">
        <f t="shared" si="29"/>
        <v>0</v>
      </c>
      <c r="AD70" s="41">
        <f t="shared" si="29"/>
        <v>8.381625965081186</v>
      </c>
      <c r="AE70" s="41">
        <f t="shared" si="29"/>
        <v>0.19255336875821594</v>
      </c>
      <c r="AF70" s="41">
        <f t="shared" si="29"/>
        <v>1.7311288441243449</v>
      </c>
      <c r="AG70" s="41">
        <f t="shared" si="29"/>
        <v>0.7054118605469256</v>
      </c>
      <c r="AH70" s="41">
        <f t="shared" si="29"/>
        <v>0</v>
      </c>
      <c r="AI70" s="41">
        <f t="shared" si="29"/>
        <v>10.770028327562905</v>
      </c>
      <c r="AJ70" s="25">
        <f t="shared" si="29"/>
        <v>100</v>
      </c>
      <c r="AK70" s="25"/>
      <c r="AL70" s="25"/>
      <c r="AM70" s="25"/>
      <c r="AN70" s="25"/>
      <c r="AO70" s="25"/>
      <c r="AP70" s="25"/>
      <c r="AQ70" s="25"/>
      <c r="AR70" s="25"/>
    </row>
    <row r="71" spans="1:44" ht="12.75">
      <c r="A71" s="9" t="s">
        <v>25</v>
      </c>
      <c r="B71" s="41">
        <f aca="true" t="shared" si="30" ref="B71:AJ71">+B33/$AJ33*100</f>
        <v>5.2274172108882855</v>
      </c>
      <c r="C71" s="41">
        <f t="shared" si="30"/>
        <v>5.499046408137318</v>
      </c>
      <c r="D71" s="41">
        <f t="shared" si="30"/>
        <v>0.17049066635843496</v>
      </c>
      <c r="E71" s="41">
        <f t="shared" si="30"/>
        <v>0.05201410160087846</v>
      </c>
      <c r="F71" s="41">
        <f t="shared" si="30"/>
        <v>0</v>
      </c>
      <c r="G71" s="41">
        <f t="shared" si="30"/>
        <v>0.606831185343582</v>
      </c>
      <c r="H71" s="41">
        <f t="shared" si="30"/>
        <v>0.303415592671791</v>
      </c>
      <c r="I71" s="41">
        <f t="shared" si="30"/>
        <v>0</v>
      </c>
      <c r="J71" s="41">
        <f t="shared" si="30"/>
        <v>0</v>
      </c>
      <c r="K71" s="41">
        <f t="shared" si="30"/>
        <v>0</v>
      </c>
      <c r="L71" s="41">
        <f t="shared" si="30"/>
        <v>0</v>
      </c>
      <c r="M71" s="41">
        <f t="shared" si="30"/>
        <v>0.36409871120614923</v>
      </c>
      <c r="N71" s="41">
        <f t="shared" si="30"/>
        <v>0</v>
      </c>
      <c r="O71" s="41">
        <f t="shared" si="30"/>
        <v>0</v>
      </c>
      <c r="P71" s="41">
        <f t="shared" si="30"/>
        <v>30.03236432988499</v>
      </c>
      <c r="Q71" s="41">
        <f t="shared" si="30"/>
        <v>0.7686528347685373</v>
      </c>
      <c r="R71" s="41">
        <f t="shared" si="30"/>
        <v>0.0028896723111599145</v>
      </c>
      <c r="S71" s="41">
        <f t="shared" si="30"/>
        <v>19.6150956481535</v>
      </c>
      <c r="T71" s="41">
        <f t="shared" si="30"/>
        <v>0.67907299312258</v>
      </c>
      <c r="U71" s="41">
        <f t="shared" si="30"/>
        <v>0</v>
      </c>
      <c r="V71" s="41">
        <f t="shared" si="30"/>
        <v>0.34965034965034963</v>
      </c>
      <c r="W71" s="41">
        <f t="shared" si="30"/>
        <v>0.21094607871467377</v>
      </c>
      <c r="X71" s="41">
        <f t="shared" si="30"/>
        <v>0.6241692192105415</v>
      </c>
      <c r="Y71" s="41">
        <f t="shared" si="30"/>
        <v>0</v>
      </c>
      <c r="Z71" s="41">
        <f t="shared" si="30"/>
        <v>0.03178639542275906</v>
      </c>
      <c r="AA71" s="41">
        <f t="shared" si="30"/>
        <v>0.0028896723111599145</v>
      </c>
      <c r="AB71" s="41">
        <f t="shared" si="30"/>
        <v>0</v>
      </c>
      <c r="AC71" s="41">
        <f t="shared" si="30"/>
        <v>0</v>
      </c>
      <c r="AD71" s="41">
        <f t="shared" si="30"/>
        <v>0.17338033866959485</v>
      </c>
      <c r="AE71" s="41">
        <f t="shared" si="30"/>
        <v>0.29474657573831126</v>
      </c>
      <c r="AF71" s="41">
        <f t="shared" si="30"/>
        <v>0</v>
      </c>
      <c r="AG71" s="41">
        <f t="shared" si="30"/>
        <v>0.606831185343582</v>
      </c>
      <c r="AH71" s="41">
        <f t="shared" si="30"/>
        <v>0</v>
      </c>
      <c r="AI71" s="41">
        <f t="shared" si="30"/>
        <v>1.0547303935733687</v>
      </c>
      <c r="AJ71" s="25">
        <f t="shared" si="30"/>
        <v>100</v>
      </c>
      <c r="AK71" s="25"/>
      <c r="AL71" s="25"/>
      <c r="AM71" s="25"/>
      <c r="AN71" s="25"/>
      <c r="AO71" s="25"/>
      <c r="AP71" s="25"/>
      <c r="AQ71" s="25"/>
      <c r="AR71" s="25"/>
    </row>
    <row r="72" spans="1:43" ht="12.75">
      <c r="A72" s="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25"/>
      <c r="AK72" s="62"/>
      <c r="AL72" s="62"/>
      <c r="AM72" s="62"/>
      <c r="AN72" s="62"/>
      <c r="AO72" s="62"/>
      <c r="AP72" s="62"/>
      <c r="AQ72" s="62"/>
    </row>
    <row r="73" spans="1:36" ht="12.75">
      <c r="A73" s="17" t="s">
        <v>26</v>
      </c>
      <c r="B73" s="81">
        <f aca="true" t="shared" si="31" ref="B73:AJ73">+B35/$AJ35*100</f>
        <v>11.878234550448088</v>
      </c>
      <c r="C73" s="81">
        <f t="shared" si="31"/>
        <v>8.222997926151049</v>
      </c>
      <c r="D73" s="81">
        <f t="shared" si="31"/>
        <v>0.07971551525493395</v>
      </c>
      <c r="E73" s="81">
        <f t="shared" si="31"/>
        <v>0.09871022787427369</v>
      </c>
      <c r="F73" s="81">
        <f t="shared" si="31"/>
        <v>0.013701104184441773</v>
      </c>
      <c r="G73" s="81">
        <f t="shared" si="31"/>
        <v>0.4728437887289735</v>
      </c>
      <c r="H73" s="81">
        <f t="shared" si="31"/>
        <v>4.491315368279452</v>
      </c>
      <c r="I73" s="81">
        <f t="shared" si="31"/>
        <v>0.7797173835873228</v>
      </c>
      <c r="J73" s="81">
        <f t="shared" si="31"/>
        <v>0.0326958168037815</v>
      </c>
      <c r="K73" s="81">
        <f t="shared" si="31"/>
        <v>0.1074291123552821</v>
      </c>
      <c r="L73" s="81">
        <f t="shared" si="31"/>
        <v>0.004826525337701079</v>
      </c>
      <c r="M73" s="81">
        <f t="shared" si="31"/>
        <v>0.9667063168318064</v>
      </c>
      <c r="N73" s="81">
        <f t="shared" si="31"/>
        <v>0.9536279901102939</v>
      </c>
      <c r="O73" s="81">
        <f t="shared" si="31"/>
        <v>0.35342621021230486</v>
      </c>
      <c r="P73" s="81">
        <f t="shared" si="31"/>
        <v>12.302657391434318</v>
      </c>
      <c r="Q73" s="81">
        <f t="shared" si="31"/>
        <v>8.506361671783822</v>
      </c>
      <c r="R73" s="81">
        <f t="shared" si="31"/>
        <v>0.005449302800630251</v>
      </c>
      <c r="S73" s="81">
        <f t="shared" si="31"/>
        <v>30.03500009341662</v>
      </c>
      <c r="T73" s="81">
        <f t="shared" si="31"/>
        <v>0.18605476705009</v>
      </c>
      <c r="U73" s="81">
        <f t="shared" si="31"/>
        <v>0.001401249291590636</v>
      </c>
      <c r="V73" s="81">
        <f t="shared" si="31"/>
        <v>0.27947138648946573</v>
      </c>
      <c r="W73" s="81">
        <f t="shared" si="31"/>
        <v>0.9519153520872385</v>
      </c>
      <c r="X73" s="81">
        <f t="shared" si="31"/>
        <v>3.07060428097228</v>
      </c>
      <c r="Y73" s="81">
        <f t="shared" si="31"/>
        <v>0.07239788006551619</v>
      </c>
      <c r="Z73" s="81">
        <f t="shared" si="31"/>
        <v>0.6104776080363205</v>
      </c>
      <c r="AA73" s="81">
        <f t="shared" si="31"/>
        <v>0.02008457317946578</v>
      </c>
      <c r="AB73" s="81">
        <f t="shared" si="31"/>
        <v>0.478448785895336</v>
      </c>
      <c r="AC73" s="81">
        <f t="shared" si="31"/>
        <v>0.0006227774629291715</v>
      </c>
      <c r="AD73" s="81">
        <f t="shared" si="31"/>
        <v>1.0391041968973227</v>
      </c>
      <c r="AE73" s="81">
        <f t="shared" si="31"/>
        <v>0.6279153769983372</v>
      </c>
      <c r="AF73" s="81">
        <f t="shared" si="31"/>
        <v>0.7010917288925149</v>
      </c>
      <c r="AG73" s="81">
        <f t="shared" si="31"/>
        <v>1.813216583318283</v>
      </c>
      <c r="AH73" s="81">
        <f t="shared" si="31"/>
        <v>0</v>
      </c>
      <c r="AI73" s="81">
        <f t="shared" si="31"/>
        <v>3.76795934508722</v>
      </c>
      <c r="AJ73" s="19">
        <f t="shared" si="31"/>
        <v>100</v>
      </c>
    </row>
    <row r="74" ht="12.75">
      <c r="A74" t="s">
        <v>59</v>
      </c>
    </row>
  </sheetData>
  <sheetProtection/>
  <printOptions/>
  <pageMargins left="0.17" right="0.17" top="0.31496062992125984" bottom="0.2755905511811024" header="0.31496062992125984" footer="0.31496062992125984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A1" sqref="A1:U45"/>
    </sheetView>
  </sheetViews>
  <sheetFormatPr defaultColWidth="9.140625" defaultRowHeight="12.75"/>
  <cols>
    <col min="1" max="1" width="37.7109375" style="0" bestFit="1" customWidth="1"/>
    <col min="2" max="7" width="9.421875" style="0" customWidth="1"/>
    <col min="8" max="8" width="2.7109375" style="0" customWidth="1"/>
    <col min="9" max="9" width="6.00390625" style="0" customWidth="1"/>
    <col min="10" max="14" width="5.57421875" style="0" bestFit="1" customWidth="1"/>
    <col min="15" max="15" width="2.8515625" style="0" customWidth="1"/>
    <col min="16" max="16" width="5.28125" style="0" customWidth="1"/>
    <col min="17" max="21" width="5.57421875" style="0" bestFit="1" customWidth="1"/>
  </cols>
  <sheetData>
    <row r="1" spans="1:14" ht="12.75">
      <c r="A1" s="11" t="s">
        <v>147</v>
      </c>
      <c r="B1" s="11" t="s">
        <v>180</v>
      </c>
      <c r="C1" s="11"/>
      <c r="H1" s="12"/>
      <c r="I1" s="12"/>
      <c r="J1" s="12"/>
      <c r="K1" s="12"/>
      <c r="L1" s="12"/>
      <c r="M1" s="12"/>
      <c r="N1" s="12"/>
    </row>
    <row r="2" spans="8:14" ht="12.75">
      <c r="H2" s="12"/>
      <c r="I2" s="12"/>
      <c r="J2" s="12"/>
      <c r="K2" s="12"/>
      <c r="L2" s="12"/>
      <c r="M2" s="12"/>
      <c r="N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0"/>
      <c r="G4" s="31" t="s">
        <v>176</v>
      </c>
      <c r="H4" s="30"/>
      <c r="I4" s="30"/>
      <c r="J4" s="30"/>
      <c r="K4" s="30"/>
      <c r="L4" s="30"/>
      <c r="M4" s="30"/>
      <c r="N4" s="31" t="s">
        <v>187</v>
      </c>
      <c r="O4" s="30"/>
      <c r="P4" s="30"/>
      <c r="Q4" s="30"/>
      <c r="R4" s="30"/>
      <c r="S4" s="30"/>
      <c r="T4" s="30"/>
      <c r="U4" s="31" t="s">
        <v>151</v>
      </c>
    </row>
    <row r="5" ht="12.75">
      <c r="A5" s="56" t="s">
        <v>109</v>
      </c>
    </row>
    <row r="6" spans="1:21" s="70" customFormat="1" ht="12.75">
      <c r="A6" s="69" t="s">
        <v>169</v>
      </c>
      <c r="B6" s="71">
        <v>243.583696</v>
      </c>
      <c r="C6" s="71">
        <v>257.769392</v>
      </c>
      <c r="D6" s="71">
        <v>289.491232</v>
      </c>
      <c r="E6" s="71">
        <v>320.966112</v>
      </c>
      <c r="F6" s="71">
        <v>363.88144</v>
      </c>
      <c r="G6" s="71">
        <v>435.383648</v>
      </c>
      <c r="I6" s="71">
        <v>32.08688026866009</v>
      </c>
      <c r="J6" s="70">
        <v>33.350721585195814</v>
      </c>
      <c r="K6" s="70">
        <v>32.5825363264752</v>
      </c>
      <c r="L6" s="70">
        <v>31.381095118042452</v>
      </c>
      <c r="M6" s="70">
        <v>30.838052228192492</v>
      </c>
      <c r="N6" s="70">
        <v>29.906621125639244</v>
      </c>
      <c r="P6" s="71">
        <f>+B6/$B6*100-100</f>
        <v>0</v>
      </c>
      <c r="Q6" s="71">
        <f aca="true" t="shared" si="0" ref="Q6:Q24">+C6/$B6*100-100</f>
        <v>5.823746101627421</v>
      </c>
      <c r="R6" s="71">
        <f aca="true" t="shared" si="1" ref="R6:R24">+D6/$B6*100-100</f>
        <v>18.84671952756642</v>
      </c>
      <c r="S6" s="71">
        <f aca="true" t="shared" si="2" ref="S6:S24">+E6/$B6*100-100</f>
        <v>31.768306857450767</v>
      </c>
      <c r="T6" s="71">
        <f aca="true" t="shared" si="3" ref="T6:T24">+F6/$B6*100-100</f>
        <v>49.38661576101546</v>
      </c>
      <c r="U6" s="71">
        <f aca="true" t="shared" si="4" ref="U6:U24">+G6/$B6*100-100</f>
        <v>78.74088255890493</v>
      </c>
    </row>
    <row r="7" spans="1:21" ht="12.75">
      <c r="A7" s="66" t="s">
        <v>170</v>
      </c>
      <c r="B7" s="43">
        <v>468.659168</v>
      </c>
      <c r="C7" s="43">
        <v>471.221856</v>
      </c>
      <c r="D7" s="43">
        <v>530.205408</v>
      </c>
      <c r="E7" s="43">
        <v>618.665664</v>
      </c>
      <c r="F7" s="43">
        <v>733.460608</v>
      </c>
      <c r="G7" s="43">
        <v>928.710208</v>
      </c>
      <c r="I7" s="43">
        <v>61.735702583418615</v>
      </c>
      <c r="J7">
        <v>60.96763002922875</v>
      </c>
      <c r="K7">
        <v>59.67516476165194</v>
      </c>
      <c r="L7">
        <v>60.487401387255765</v>
      </c>
      <c r="M7">
        <v>62.15897281495264</v>
      </c>
      <c r="N7">
        <v>63.793356626405995</v>
      </c>
      <c r="P7" s="43">
        <f aca="true" t="shared" si="5" ref="P7:P24">+B7/$B7*100-100</f>
        <v>0</v>
      </c>
      <c r="Q7" s="43">
        <f t="shared" si="0"/>
        <v>0.546812731933997</v>
      </c>
      <c r="R7" s="43">
        <f t="shared" si="1"/>
        <v>13.132409265063188</v>
      </c>
      <c r="S7" s="43">
        <f t="shared" si="2"/>
        <v>32.007588081579996</v>
      </c>
      <c r="T7" s="43">
        <f t="shared" si="3"/>
        <v>56.501922522936724</v>
      </c>
      <c r="U7" s="43">
        <f t="shared" si="4"/>
        <v>98.16324344262054</v>
      </c>
    </row>
    <row r="8" spans="1:21" ht="12.75">
      <c r="A8" s="66" t="s">
        <v>171</v>
      </c>
      <c r="B8" s="43">
        <v>46.89512</v>
      </c>
      <c r="C8" s="43">
        <v>43.913744</v>
      </c>
      <c r="D8" s="43">
        <v>68.789232</v>
      </c>
      <c r="E8" s="43">
        <v>83.169088</v>
      </c>
      <c r="F8" s="43">
        <v>82.633384</v>
      </c>
      <c r="G8" s="43">
        <v>91.716368</v>
      </c>
      <c r="I8" s="43">
        <v>6.177417147921292</v>
      </c>
      <c r="J8">
        <v>5.681648385575443</v>
      </c>
      <c r="K8">
        <v>7.742298911872848</v>
      </c>
      <c r="L8">
        <v>8.13150349470178</v>
      </c>
      <c r="M8">
        <v>7.002974956854866</v>
      </c>
      <c r="N8">
        <v>6.300022247954757</v>
      </c>
      <c r="P8" s="43">
        <f t="shared" si="5"/>
        <v>0</v>
      </c>
      <c r="Q8" s="43">
        <f t="shared" si="0"/>
        <v>-6.357539974308622</v>
      </c>
      <c r="R8" s="43">
        <f t="shared" si="1"/>
        <v>46.68739945648929</v>
      </c>
      <c r="S8" s="43">
        <f t="shared" si="2"/>
        <v>77.35126384152554</v>
      </c>
      <c r="T8" s="43">
        <f t="shared" si="3"/>
        <v>76.20891896640848</v>
      </c>
      <c r="U8" s="43">
        <f t="shared" si="4"/>
        <v>95.57763792906385</v>
      </c>
    </row>
    <row r="9" spans="1:21" ht="12.75">
      <c r="A9" s="67" t="s">
        <v>172</v>
      </c>
      <c r="B9" s="41">
        <v>759.1379840000001</v>
      </c>
      <c r="C9" s="41">
        <v>772.904992</v>
      </c>
      <c r="D9" s="41">
        <v>888.4858720000001</v>
      </c>
      <c r="E9" s="41">
        <v>1022.8008639999999</v>
      </c>
      <c r="F9" s="41">
        <v>1179.975432</v>
      </c>
      <c r="G9" s="41">
        <v>1455.810224</v>
      </c>
      <c r="I9" s="43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P9" s="43">
        <f t="shared" si="5"/>
        <v>0</v>
      </c>
      <c r="Q9" s="43">
        <f t="shared" si="0"/>
        <v>1.8135053560961012</v>
      </c>
      <c r="R9" s="43">
        <f t="shared" si="1"/>
        <v>17.03878487524082</v>
      </c>
      <c r="S9" s="43">
        <f t="shared" si="2"/>
        <v>34.73187820358095</v>
      </c>
      <c r="T9" s="43">
        <f t="shared" si="3"/>
        <v>55.43622593913042</v>
      </c>
      <c r="U9" s="43">
        <f t="shared" si="4"/>
        <v>91.77149012214358</v>
      </c>
    </row>
    <row r="10" spans="1:21" ht="12.75">
      <c r="A10" s="56" t="s">
        <v>110</v>
      </c>
      <c r="B10" s="43"/>
      <c r="C10" s="43"/>
      <c r="D10" s="43"/>
      <c r="E10" s="43"/>
      <c r="F10" s="43"/>
      <c r="G10" s="43"/>
      <c r="I10" s="43"/>
      <c r="P10" s="43"/>
      <c r="Q10" s="43"/>
      <c r="R10" s="43"/>
      <c r="S10" s="43"/>
      <c r="T10" s="43"/>
      <c r="U10" s="43"/>
    </row>
    <row r="11" spans="1:21" s="70" customFormat="1" ht="12.75">
      <c r="A11" s="69" t="s">
        <v>169</v>
      </c>
      <c r="B11" s="71">
        <v>62.161636</v>
      </c>
      <c r="C11" s="71">
        <v>58.023252</v>
      </c>
      <c r="D11" s="71">
        <v>65.286672</v>
      </c>
      <c r="E11" s="71">
        <v>108.858032</v>
      </c>
      <c r="F11" s="71">
        <v>154.533296</v>
      </c>
      <c r="G11" s="71">
        <v>207.9</v>
      </c>
      <c r="I11" s="71">
        <v>15.254881551416355</v>
      </c>
      <c r="J11" s="70">
        <v>14.389635329293704</v>
      </c>
      <c r="K11" s="70">
        <v>18.26954935692973</v>
      </c>
      <c r="L11" s="70">
        <v>26.168617760376367</v>
      </c>
      <c r="M11" s="70">
        <v>29.812721281978867</v>
      </c>
      <c r="N11" s="70">
        <f>+G11/G$14*100</f>
        <v>32.369416030511886</v>
      </c>
      <c r="P11" s="71">
        <f t="shared" si="5"/>
        <v>0</v>
      </c>
      <c r="Q11" s="71">
        <f t="shared" si="0"/>
        <v>-6.657456698855228</v>
      </c>
      <c r="R11" s="71">
        <f t="shared" si="1"/>
        <v>5.027274378685902</v>
      </c>
      <c r="S11" s="71">
        <f t="shared" si="2"/>
        <v>75.12092506703007</v>
      </c>
      <c r="T11" s="71">
        <f t="shared" si="3"/>
        <v>148.59914562094215</v>
      </c>
      <c r="U11" s="71">
        <f t="shared" si="4"/>
        <v>234.45065699364795</v>
      </c>
    </row>
    <row r="12" spans="1:21" ht="12.75">
      <c r="A12" s="66" t="s">
        <v>170</v>
      </c>
      <c r="B12" s="43">
        <v>327.560672</v>
      </c>
      <c r="C12" s="43">
        <v>325.451232</v>
      </c>
      <c r="D12" s="43">
        <v>285.786912</v>
      </c>
      <c r="E12" s="43">
        <v>305.864992</v>
      </c>
      <c r="F12" s="43">
        <v>361.907648</v>
      </c>
      <c r="G12" s="43">
        <v>432.8</v>
      </c>
      <c r="I12" s="43">
        <v>80.38558142617649</v>
      </c>
      <c r="J12">
        <v>80.71116982463103</v>
      </c>
      <c r="K12">
        <v>79.97341470167959</v>
      </c>
      <c r="L12">
        <v>73.52754697906512</v>
      </c>
      <c r="M12">
        <v>69.8195930515875</v>
      </c>
      <c r="N12" s="40">
        <f>+G12/G$14*100</f>
        <v>67.38568185668854</v>
      </c>
      <c r="P12" s="43">
        <f t="shared" si="5"/>
        <v>0</v>
      </c>
      <c r="Q12" s="43">
        <f t="shared" si="0"/>
        <v>-0.6439845135010671</v>
      </c>
      <c r="R12" s="43">
        <f t="shared" si="1"/>
        <v>-12.752983972386048</v>
      </c>
      <c r="S12" s="43">
        <f t="shared" si="2"/>
        <v>-6.623408075069534</v>
      </c>
      <c r="T12" s="43">
        <f t="shared" si="3"/>
        <v>10.485683702590507</v>
      </c>
      <c r="U12" s="43">
        <f t="shared" si="4"/>
        <v>32.12819394875342</v>
      </c>
    </row>
    <row r="13" spans="1:21" ht="12.75">
      <c r="A13" s="66" t="s">
        <v>171</v>
      </c>
      <c r="B13" s="43">
        <v>17.76454</v>
      </c>
      <c r="C13" s="43">
        <v>19.754998</v>
      </c>
      <c r="D13" s="43">
        <v>6.27881</v>
      </c>
      <c r="E13" s="43">
        <v>1.263915</v>
      </c>
      <c r="F13" s="43">
        <v>1.905887</v>
      </c>
      <c r="G13" s="43">
        <v>1.57294</v>
      </c>
      <c r="I13" s="43">
        <v>4.359537022407163</v>
      </c>
      <c r="J13">
        <v>4.899194846075268</v>
      </c>
      <c r="K13">
        <v>1.757035941390671</v>
      </c>
      <c r="L13">
        <v>0.3038352605585052</v>
      </c>
      <c r="M13">
        <v>0.36768566643363937</v>
      </c>
      <c r="N13" s="40">
        <f>+G13/G$14*100</f>
        <v>0.24490211279958327</v>
      </c>
      <c r="P13" s="43">
        <f t="shared" si="5"/>
        <v>0</v>
      </c>
      <c r="Q13" s="43">
        <f t="shared" si="0"/>
        <v>11.204669527046576</v>
      </c>
      <c r="R13" s="43">
        <f t="shared" si="1"/>
        <v>-64.65537525880208</v>
      </c>
      <c r="S13" s="43">
        <f t="shared" si="2"/>
        <v>-92.8851802523454</v>
      </c>
      <c r="T13" s="43">
        <f t="shared" si="3"/>
        <v>-89.27139683887114</v>
      </c>
      <c r="U13" s="43">
        <f t="shared" si="4"/>
        <v>-91.14561930677631</v>
      </c>
    </row>
    <row r="14" spans="1:21" ht="12.75">
      <c r="A14" s="67" t="s">
        <v>172</v>
      </c>
      <c r="B14" s="43">
        <v>407.486848</v>
      </c>
      <c r="C14" s="43">
        <v>403.229482</v>
      </c>
      <c r="D14" s="43">
        <v>357.352394</v>
      </c>
      <c r="E14" s="43">
        <v>415.98693899999995</v>
      </c>
      <c r="F14" s="43">
        <v>518.346831</v>
      </c>
      <c r="G14" s="43">
        <v>642.2729400000001</v>
      </c>
      <c r="I14" s="43">
        <v>100</v>
      </c>
      <c r="J14">
        <v>100</v>
      </c>
      <c r="K14">
        <v>100</v>
      </c>
      <c r="L14">
        <v>100</v>
      </c>
      <c r="M14">
        <v>100</v>
      </c>
      <c r="N14" s="40">
        <f>+G14/G$14*100</f>
        <v>100</v>
      </c>
      <c r="P14" s="43">
        <f t="shared" si="5"/>
        <v>0</v>
      </c>
      <c r="Q14" s="43">
        <f t="shared" si="0"/>
        <v>-1.0447861129495948</v>
      </c>
      <c r="R14" s="43">
        <f t="shared" si="1"/>
        <v>-12.303330585040143</v>
      </c>
      <c r="S14" s="43">
        <f t="shared" si="2"/>
        <v>2.085979226500072</v>
      </c>
      <c r="T14" s="43">
        <f t="shared" si="3"/>
        <v>27.205781866118045</v>
      </c>
      <c r="U14" s="43">
        <f t="shared" si="4"/>
        <v>57.61807851035232</v>
      </c>
    </row>
    <row r="15" spans="1:21" ht="12.75">
      <c r="A15" s="56" t="s">
        <v>173</v>
      </c>
      <c r="B15" s="43"/>
      <c r="C15" s="43"/>
      <c r="D15" s="43"/>
      <c r="E15" s="43"/>
      <c r="F15" s="43"/>
      <c r="G15" s="43"/>
      <c r="I15" s="43"/>
      <c r="P15" s="43"/>
      <c r="Q15" s="43"/>
      <c r="R15" s="43"/>
      <c r="S15" s="43"/>
      <c r="T15" s="43"/>
      <c r="U15" s="43"/>
    </row>
    <row r="16" spans="1:21" s="70" customFormat="1" ht="12.75">
      <c r="A16" s="69" t="s">
        <v>169</v>
      </c>
      <c r="B16" s="71">
        <v>305.745332</v>
      </c>
      <c r="C16" s="71">
        <v>315.792644</v>
      </c>
      <c r="D16" s="71">
        <v>354.77790400000004</v>
      </c>
      <c r="E16" s="71">
        <v>429.824144</v>
      </c>
      <c r="F16" s="71">
        <v>518.414736</v>
      </c>
      <c r="G16" s="71">
        <v>643.283648</v>
      </c>
      <c r="I16" s="71">
        <v>26.207682505424334</v>
      </c>
      <c r="J16" s="70">
        <v>26.85004572019713</v>
      </c>
      <c r="K16" s="70">
        <v>28.477043423869276</v>
      </c>
      <c r="L16" s="70">
        <v>29.87404696535365</v>
      </c>
      <c r="M16" s="70">
        <v>30.525109827168293</v>
      </c>
      <c r="N16" s="70">
        <f>+G16/G$19*100</f>
        <v>30.660540966049137</v>
      </c>
      <c r="P16" s="71">
        <f t="shared" si="5"/>
        <v>0</v>
      </c>
      <c r="Q16" s="71">
        <f t="shared" si="0"/>
        <v>3.2861702039002694</v>
      </c>
      <c r="R16" s="71">
        <f t="shared" si="1"/>
        <v>16.037063159479416</v>
      </c>
      <c r="S16" s="71">
        <f t="shared" si="2"/>
        <v>40.582406013642725</v>
      </c>
      <c r="T16" s="71">
        <f t="shared" si="3"/>
        <v>69.5576945063547</v>
      </c>
      <c r="U16" s="71">
        <f t="shared" si="4"/>
        <v>110.39851820207019</v>
      </c>
    </row>
    <row r="17" spans="1:21" ht="12.75">
      <c r="A17" s="66" t="s">
        <v>170</v>
      </c>
      <c r="B17" s="43">
        <v>796.21984</v>
      </c>
      <c r="C17" s="43">
        <v>796.673088</v>
      </c>
      <c r="D17" s="43">
        <v>815.9923200000001</v>
      </c>
      <c r="E17" s="43">
        <v>924.5306559999999</v>
      </c>
      <c r="F17" s="43">
        <v>1095.368256</v>
      </c>
      <c r="G17" s="43">
        <v>1361.510208</v>
      </c>
      <c r="I17" s="43">
        <v>68.24986218020086</v>
      </c>
      <c r="J17">
        <v>67.73656462007592</v>
      </c>
      <c r="K17">
        <v>65.49745197824899</v>
      </c>
      <c r="L17">
        <v>64.2576100570405</v>
      </c>
      <c r="M17">
        <v>64.49707925662398</v>
      </c>
      <c r="N17" s="40">
        <f>+G17/G$19*100</f>
        <v>64.89305244718125</v>
      </c>
      <c r="P17" s="43">
        <f t="shared" si="5"/>
        <v>0</v>
      </c>
      <c r="Q17" s="43">
        <f t="shared" si="0"/>
        <v>0.056924981924595386</v>
      </c>
      <c r="R17" s="43">
        <f t="shared" si="1"/>
        <v>2.48329406109751</v>
      </c>
      <c r="S17" s="43">
        <f t="shared" si="2"/>
        <v>16.114998591343806</v>
      </c>
      <c r="T17" s="43">
        <f t="shared" si="3"/>
        <v>37.5710828808285</v>
      </c>
      <c r="U17" s="43">
        <f t="shared" si="4"/>
        <v>70.99676993730776</v>
      </c>
    </row>
    <row r="18" spans="1:21" ht="12.75">
      <c r="A18" s="66" t="s">
        <v>171</v>
      </c>
      <c r="B18" s="43">
        <v>64.65966</v>
      </c>
      <c r="C18" s="43">
        <v>63.668742</v>
      </c>
      <c r="D18" s="43">
        <v>75.06804199999999</v>
      </c>
      <c r="E18" s="43">
        <v>84.433003</v>
      </c>
      <c r="F18" s="43">
        <v>84.53927100000001</v>
      </c>
      <c r="G18" s="43">
        <v>93.289308</v>
      </c>
      <c r="I18" s="43">
        <v>5.542455314374793</v>
      </c>
      <c r="J18">
        <v>5.413389659726954</v>
      </c>
      <c r="K18">
        <v>6.025504597881727</v>
      </c>
      <c r="L18">
        <v>5.8683429776058516</v>
      </c>
      <c r="M18">
        <v>4.977810916207721</v>
      </c>
      <c r="N18" s="40">
        <f>+G18/G$19*100</f>
        <v>4.446406586769599</v>
      </c>
      <c r="P18" s="43">
        <f t="shared" si="5"/>
        <v>0</v>
      </c>
      <c r="Q18" s="43">
        <f t="shared" si="0"/>
        <v>-1.5325134713049806</v>
      </c>
      <c r="R18" s="43">
        <f t="shared" si="1"/>
        <v>16.097180220248603</v>
      </c>
      <c r="S18" s="43">
        <f t="shared" si="2"/>
        <v>30.58064796505272</v>
      </c>
      <c r="T18" s="43">
        <f t="shared" si="3"/>
        <v>30.744997731197486</v>
      </c>
      <c r="U18" s="43">
        <f t="shared" si="4"/>
        <v>44.27744903081768</v>
      </c>
    </row>
    <row r="19" spans="1:21" ht="12.75">
      <c r="A19" s="67" t="s">
        <v>172</v>
      </c>
      <c r="B19" s="41">
        <v>1166.624832</v>
      </c>
      <c r="C19" s="41">
        <v>1176.134474</v>
      </c>
      <c r="D19" s="41">
        <v>1245.8382660000002</v>
      </c>
      <c r="E19" s="41">
        <v>1438.787803</v>
      </c>
      <c r="F19" s="41">
        <v>1698.322263</v>
      </c>
      <c r="G19" s="41">
        <v>2098.083164</v>
      </c>
      <c r="I19" s="43">
        <v>100</v>
      </c>
      <c r="J19">
        <v>100</v>
      </c>
      <c r="K19">
        <v>100</v>
      </c>
      <c r="L19">
        <v>100</v>
      </c>
      <c r="M19">
        <v>100</v>
      </c>
      <c r="N19" s="40">
        <f>+G19/G$19*100</f>
        <v>100</v>
      </c>
      <c r="P19" s="43">
        <f t="shared" si="5"/>
        <v>0</v>
      </c>
      <c r="Q19" s="43">
        <f t="shared" si="0"/>
        <v>0.8151414010018243</v>
      </c>
      <c r="R19" s="43">
        <f t="shared" si="1"/>
        <v>6.789966390840576</v>
      </c>
      <c r="S19" s="43">
        <f t="shared" si="2"/>
        <v>23.3290911983605</v>
      </c>
      <c r="T19" s="43">
        <f t="shared" si="3"/>
        <v>45.575699780750085</v>
      </c>
      <c r="U19" s="43">
        <f t="shared" si="4"/>
        <v>79.84214860257666</v>
      </c>
    </row>
    <row r="20" spans="1:21" ht="12.75">
      <c r="A20" s="56" t="s">
        <v>174</v>
      </c>
      <c r="B20" s="43"/>
      <c r="C20" s="43"/>
      <c r="D20" s="43"/>
      <c r="E20" s="43"/>
      <c r="F20" s="43"/>
      <c r="G20" s="43"/>
      <c r="I20" s="43"/>
      <c r="P20" s="43"/>
      <c r="Q20" s="43"/>
      <c r="R20" s="43"/>
      <c r="S20" s="43"/>
      <c r="T20" s="43"/>
      <c r="U20" s="43"/>
    </row>
    <row r="21" spans="1:21" s="70" customFormat="1" ht="12.75">
      <c r="A21" s="69" t="s">
        <v>169</v>
      </c>
      <c r="B21" s="71">
        <v>-181.42206</v>
      </c>
      <c r="C21" s="71">
        <v>-199.74613999999997</v>
      </c>
      <c r="D21" s="71">
        <v>-224.20456000000001</v>
      </c>
      <c r="E21" s="71">
        <v>-212.10808000000003</v>
      </c>
      <c r="F21" s="71">
        <v>-209.348144</v>
      </c>
      <c r="G21" s="71">
        <v>-227.483648</v>
      </c>
      <c r="I21" s="71">
        <v>51.591489811083655</v>
      </c>
      <c r="J21" s="70">
        <v>54.0328300351841</v>
      </c>
      <c r="K21" s="70">
        <v>42.21246998857037</v>
      </c>
      <c r="L21" s="70">
        <v>34.95438572870589</v>
      </c>
      <c r="M21" s="70">
        <v>31.64133831028263</v>
      </c>
      <c r="N21" s="71">
        <f>+G21/G$24*100</f>
        <v>27.962289187473793</v>
      </c>
      <c r="P21" s="71">
        <f t="shared" si="5"/>
        <v>0</v>
      </c>
      <c r="Q21" s="71">
        <f t="shared" si="0"/>
        <v>10.100249109727883</v>
      </c>
      <c r="R21" s="71">
        <f t="shared" si="1"/>
        <v>23.581751855314636</v>
      </c>
      <c r="S21" s="71">
        <f t="shared" si="2"/>
        <v>16.914161375964994</v>
      </c>
      <c r="T21" s="71">
        <f t="shared" si="3"/>
        <v>15.392882210685954</v>
      </c>
      <c r="U21" s="71">
        <f t="shared" si="4"/>
        <v>25.389188062355814</v>
      </c>
    </row>
    <row r="22" spans="1:21" ht="12.75">
      <c r="A22" s="66" t="s">
        <v>170</v>
      </c>
      <c r="B22" s="43">
        <v>-141.098496</v>
      </c>
      <c r="C22" s="43">
        <v>-145.770624</v>
      </c>
      <c r="D22" s="43">
        <v>-244.41849600000006</v>
      </c>
      <c r="E22" s="43">
        <v>-312.800672</v>
      </c>
      <c r="F22" s="43">
        <v>-371.55296</v>
      </c>
      <c r="G22" s="43">
        <v>-495.91020799999995</v>
      </c>
      <c r="I22" s="43">
        <v>40.12456709367775</v>
      </c>
      <c r="J22">
        <v>39.432047851912074</v>
      </c>
      <c r="K22">
        <v>46.01828092636255</v>
      </c>
      <c r="L22">
        <v>51.54803789316471</v>
      </c>
      <c r="M22">
        <v>56.15733047791868</v>
      </c>
      <c r="N22" s="96">
        <f>+G22/G$24*100</f>
        <v>60.9572809695591</v>
      </c>
      <c r="P22" s="43">
        <f t="shared" si="5"/>
        <v>0</v>
      </c>
      <c r="Q22" s="43">
        <f t="shared" si="0"/>
        <v>3.3112528711858147</v>
      </c>
      <c r="R22" s="43">
        <f t="shared" si="1"/>
        <v>73.22544387716226</v>
      </c>
      <c r="S22" s="43">
        <f t="shared" si="2"/>
        <v>121.68958625894919</v>
      </c>
      <c r="T22" s="43">
        <f t="shared" si="3"/>
        <v>163.32878842308844</v>
      </c>
      <c r="U22" s="43">
        <f t="shared" si="4"/>
        <v>251.46385118095088</v>
      </c>
    </row>
    <row r="23" spans="1:21" ht="12.75">
      <c r="A23" s="66" t="s">
        <v>171</v>
      </c>
      <c r="B23" s="43">
        <v>-29.13058</v>
      </c>
      <c r="C23" s="43">
        <v>-24.158746</v>
      </c>
      <c r="D23" s="43">
        <v>-62.510422</v>
      </c>
      <c r="E23" s="43">
        <v>-81.905173</v>
      </c>
      <c r="F23" s="43">
        <v>-80.727497</v>
      </c>
      <c r="G23" s="43">
        <v>-90.143428</v>
      </c>
      <c r="I23" s="43">
        <v>8.28394309523857</v>
      </c>
      <c r="J23">
        <v>6.535122112903828</v>
      </c>
      <c r="K23">
        <v>11.769249085067084</v>
      </c>
      <c r="L23">
        <v>13.497576378129427</v>
      </c>
      <c r="M23">
        <v>12.201331211798687</v>
      </c>
      <c r="N23" s="96">
        <f>+G23/G$24*100</f>
        <v>11.0804298429671</v>
      </c>
      <c r="P23" s="43">
        <f t="shared" si="5"/>
        <v>0</v>
      </c>
      <c r="Q23" s="43">
        <f t="shared" si="0"/>
        <v>-17.06740476845981</v>
      </c>
      <c r="R23" s="43">
        <f t="shared" si="1"/>
        <v>114.58694608895536</v>
      </c>
      <c r="S23" s="43">
        <f t="shared" si="2"/>
        <v>181.16561015949566</v>
      </c>
      <c r="T23" s="43">
        <f t="shared" si="3"/>
        <v>177.12286195468818</v>
      </c>
      <c r="U23" s="43">
        <f t="shared" si="4"/>
        <v>209.4460460450839</v>
      </c>
    </row>
    <row r="24" spans="1:21" ht="12.75">
      <c r="A24" s="67" t="s">
        <v>172</v>
      </c>
      <c r="B24" s="43">
        <v>-351.65113600000006</v>
      </c>
      <c r="C24" s="43">
        <v>-369.67551</v>
      </c>
      <c r="D24" s="43">
        <v>-531.1334780000001</v>
      </c>
      <c r="E24" s="43">
        <v>-606.8139249999999</v>
      </c>
      <c r="F24" s="43">
        <v>-661.628601</v>
      </c>
      <c r="G24" s="43">
        <v>-813.537284</v>
      </c>
      <c r="I24">
        <v>100</v>
      </c>
      <c r="J24">
        <v>100</v>
      </c>
      <c r="K24">
        <v>100</v>
      </c>
      <c r="L24">
        <v>100</v>
      </c>
      <c r="M24">
        <v>100</v>
      </c>
      <c r="N24" s="96">
        <f>+G24/G$24*100</f>
        <v>100</v>
      </c>
      <c r="P24" s="43">
        <f t="shared" si="5"/>
        <v>0</v>
      </c>
      <c r="Q24" s="43">
        <f t="shared" si="0"/>
        <v>5.125640771426347</v>
      </c>
      <c r="R24" s="43">
        <f t="shared" si="1"/>
        <v>51.03988687242574</v>
      </c>
      <c r="S24" s="43">
        <f t="shared" si="2"/>
        <v>72.56134358115648</v>
      </c>
      <c r="T24" s="43">
        <f t="shared" si="3"/>
        <v>88.14914364445559</v>
      </c>
      <c r="U24" s="43">
        <f t="shared" si="4"/>
        <v>131.34783332535568</v>
      </c>
    </row>
    <row r="25" spans="1:7" ht="12.75">
      <c r="A25" s="56" t="s">
        <v>175</v>
      </c>
      <c r="B25" s="43"/>
      <c r="C25" s="43"/>
      <c r="D25" s="43"/>
      <c r="E25" s="43"/>
      <c r="F25" s="43"/>
      <c r="G25" s="43"/>
    </row>
    <row r="26" spans="1:7" s="70" customFormat="1" ht="12.75">
      <c r="A26" s="69" t="s">
        <v>169</v>
      </c>
      <c r="B26" s="71">
        <v>25.51962098481337</v>
      </c>
      <c r="C26" s="71">
        <v>22.509752437946553</v>
      </c>
      <c r="D26" s="71">
        <v>22.552210493200704</v>
      </c>
      <c r="E26" s="71">
        <v>33.915739989398006</v>
      </c>
      <c r="F26" s="71">
        <v>42.46803464337175</v>
      </c>
      <c r="G26" s="71">
        <v>47.75098949053778</v>
      </c>
    </row>
    <row r="27" spans="1:7" ht="12.75">
      <c r="A27" s="66" t="s">
        <v>170</v>
      </c>
      <c r="B27" s="43">
        <v>69.89315356783973</v>
      </c>
      <c r="C27" s="43">
        <v>69.0653941144869</v>
      </c>
      <c r="D27" s="43">
        <v>53.90116880890056</v>
      </c>
      <c r="E27" s="43">
        <v>49.43946460878747</v>
      </c>
      <c r="F27" s="43">
        <v>49.3424792078268</v>
      </c>
      <c r="G27" s="43">
        <v>46.60226583834427</v>
      </c>
    </row>
    <row r="28" spans="1:7" ht="12.75">
      <c r="A28" s="66" t="s">
        <v>171</v>
      </c>
      <c r="B28" s="43">
        <v>37.8814256152879</v>
      </c>
      <c r="C28" s="43">
        <v>44.985911472271646</v>
      </c>
      <c r="D28" s="43">
        <v>9.127605902040017</v>
      </c>
      <c r="E28" s="43">
        <v>1.5196932302540096</v>
      </c>
      <c r="F28" s="43">
        <v>2.30643706906642</v>
      </c>
      <c r="G28" s="43">
        <v>1.7150046761555144</v>
      </c>
    </row>
    <row r="29" spans="1:7" ht="12.75">
      <c r="A29" s="67" t="s">
        <v>172</v>
      </c>
      <c r="B29" s="43">
        <v>53.67757332506233</v>
      </c>
      <c r="C29" s="43">
        <v>52.170640139946215</v>
      </c>
      <c r="D29" s="43">
        <v>40.22038000397152</v>
      </c>
      <c r="E29" s="43">
        <v>40.67135193581534</v>
      </c>
      <c r="F29" s="43">
        <v>43.92861215096892</v>
      </c>
      <c r="G29" s="43">
        <v>44.11790282907094</v>
      </c>
    </row>
    <row r="30" spans="1:7" ht="12.75">
      <c r="A30" s="67"/>
      <c r="B30" s="43"/>
      <c r="C30" s="43"/>
      <c r="D30" s="43"/>
      <c r="E30" s="43"/>
      <c r="F30" s="43"/>
      <c r="G30" s="43"/>
    </row>
    <row r="31" spans="1:7" ht="12.75">
      <c r="A31" s="67"/>
      <c r="B31" s="68"/>
      <c r="C31" s="68"/>
      <c r="D31" s="68"/>
      <c r="E31" s="68"/>
      <c r="F31" s="68"/>
      <c r="G31" s="68"/>
    </row>
    <row r="32" spans="1:7" ht="12.75">
      <c r="A32" s="61" t="s">
        <v>177</v>
      </c>
      <c r="B32" s="68"/>
      <c r="C32" s="68"/>
      <c r="D32" s="68"/>
      <c r="E32" s="68"/>
      <c r="F32" s="68"/>
      <c r="G32" s="68"/>
    </row>
    <row r="33" spans="1:7" s="70" customFormat="1" ht="12.75">
      <c r="A33" s="69" t="s">
        <v>169</v>
      </c>
      <c r="B33" s="71">
        <v>29.641234766754128</v>
      </c>
      <c r="C33" s="71">
        <v>20.93865648314849</v>
      </c>
      <c r="D33" s="71">
        <v>16.486234250483772</v>
      </c>
      <c r="E33" s="71">
        <v>15.067363227610125</v>
      </c>
      <c r="F33" s="71">
        <v>13.219411754085536</v>
      </c>
      <c r="G33" s="71">
        <v>10.824803643337892</v>
      </c>
    </row>
    <row r="34" spans="1:7" ht="12.75">
      <c r="A34" s="66" t="s">
        <v>170</v>
      </c>
      <c r="B34" s="43">
        <v>23.05306005880387</v>
      </c>
      <c r="C34" s="43">
        <v>15.280600772912061</v>
      </c>
      <c r="D34" s="43">
        <v>17.972607605335643</v>
      </c>
      <c r="E34" s="43">
        <v>22.220187665008027</v>
      </c>
      <c r="F34" s="43">
        <v>23.461930317802448</v>
      </c>
      <c r="G34" s="43">
        <v>23.597874719886907</v>
      </c>
    </row>
    <row r="35" spans="1:7" ht="12.75">
      <c r="A35" s="66" t="s">
        <v>171</v>
      </c>
      <c r="B35" s="43">
        <v>4.759434220247044</v>
      </c>
      <c r="C35" s="43">
        <v>2.532472885621908</v>
      </c>
      <c r="D35" s="43">
        <v>4.596523193768201</v>
      </c>
      <c r="E35" s="43">
        <v>5.818236588682739</v>
      </c>
      <c r="F35" s="43">
        <v>5.097585306128651</v>
      </c>
      <c r="G35" s="43">
        <v>4.289472744156832</v>
      </c>
    </row>
    <row r="36" spans="1:7" ht="12.75">
      <c r="A36" s="61" t="s">
        <v>178</v>
      </c>
      <c r="B36" s="43"/>
      <c r="C36" s="43"/>
      <c r="D36" s="43"/>
      <c r="E36" s="43"/>
      <c r="F36" s="43"/>
      <c r="G36" s="43"/>
    </row>
    <row r="37" spans="1:7" s="70" customFormat="1" ht="12.75">
      <c r="A37" s="69" t="s">
        <v>169</v>
      </c>
      <c r="B37" s="71">
        <v>2.1045634583913326</v>
      </c>
      <c r="C37" s="71">
        <v>2.106145068073142</v>
      </c>
      <c r="D37" s="71">
        <v>2.0468814396246087</v>
      </c>
      <c r="E37" s="71">
        <v>2.030815896118837</v>
      </c>
      <c r="F37" s="71">
        <v>1.9839988664543557</v>
      </c>
      <c r="G37" s="71">
        <v>2.0262973203007615</v>
      </c>
    </row>
    <row r="38" spans="1:7" ht="12.75">
      <c r="A38" s="66" t="s">
        <v>170</v>
      </c>
      <c r="B38" s="43">
        <v>4.049215836731883</v>
      </c>
      <c r="C38" s="43">
        <v>3.8501917558259686</v>
      </c>
      <c r="D38" s="43">
        <v>3.7488790293441183</v>
      </c>
      <c r="E38" s="43">
        <v>3.914419678156288</v>
      </c>
      <c r="F38" s="43">
        <v>3.9990635819758285</v>
      </c>
      <c r="G38" s="43">
        <v>4.322263857292047</v>
      </c>
    </row>
    <row r="39" spans="1:7" ht="12.75">
      <c r="A39" s="66" t="s">
        <v>171</v>
      </c>
      <c r="B39" s="43">
        <v>0.4051738993601466</v>
      </c>
      <c r="C39" s="43">
        <v>0.35880410249106126</v>
      </c>
      <c r="D39" s="43">
        <v>0.48638226883096475</v>
      </c>
      <c r="E39" s="43">
        <v>0.5262272235646683</v>
      </c>
      <c r="F39" s="43">
        <v>0.45054383699066247</v>
      </c>
      <c r="G39" s="43">
        <v>0.4268525737239413</v>
      </c>
    </row>
    <row r="40" spans="1:7" ht="12.75">
      <c r="A40" s="61" t="s">
        <v>179</v>
      </c>
      <c r="B40" s="43"/>
      <c r="C40" s="43"/>
      <c r="D40" s="43"/>
      <c r="E40" s="43"/>
      <c r="F40" s="43"/>
      <c r="G40" s="43"/>
    </row>
    <row r="41" spans="1:7" s="70" customFormat="1" ht="12.75">
      <c r="A41" s="69" t="s">
        <v>169</v>
      </c>
      <c r="B41" s="71">
        <v>0.5670640828809516</v>
      </c>
      <c r="C41" s="71">
        <v>0.5141644261029089</v>
      </c>
      <c r="D41" s="71">
        <v>0.5107269033698131</v>
      </c>
      <c r="E41" s="71">
        <v>0.7561132245540423</v>
      </c>
      <c r="F41" s="71">
        <v>0.9221922557102467</v>
      </c>
      <c r="G41" s="71">
        <v>1.0724699849399972</v>
      </c>
    </row>
    <row r="42" spans="1:7" ht="12.75">
      <c r="A42" s="66" t="s">
        <v>170</v>
      </c>
      <c r="B42" s="43">
        <v>2.9881435561887106</v>
      </c>
      <c r="C42" s="43">
        <v>2.883937734578625</v>
      </c>
      <c r="D42" s="43">
        <v>2.2356640355229205</v>
      </c>
      <c r="E42" s="43">
        <v>2.1244970272778434</v>
      </c>
      <c r="F42" s="43">
        <v>2.1597185778520505</v>
      </c>
      <c r="G42" s="43">
        <v>2.2326359282444965</v>
      </c>
    </row>
    <row r="43" spans="1:21" ht="12.75">
      <c r="A43" s="97" t="s">
        <v>171</v>
      </c>
      <c r="B43" s="79">
        <v>0.16205546107090843</v>
      </c>
      <c r="C43" s="79">
        <v>0.17505597944310522</v>
      </c>
      <c r="D43" s="79">
        <v>0.0491180985323837</v>
      </c>
      <c r="E43" s="79">
        <v>0.00877898331114623</v>
      </c>
      <c r="F43" s="79">
        <v>0.011373563349472822</v>
      </c>
      <c r="G43" s="79">
        <v>0.008114145926462334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7" ht="12.75">
      <c r="A44" s="76"/>
      <c r="B44" s="16"/>
      <c r="C44" s="16"/>
      <c r="D44" s="43"/>
      <c r="E44" s="43"/>
      <c r="F44" s="43"/>
      <c r="G44" s="43"/>
    </row>
    <row r="45" ht="12.75">
      <c r="A45" t="s">
        <v>59</v>
      </c>
    </row>
  </sheetData>
  <sheetProtection/>
  <printOptions/>
  <pageMargins left="0.7086614173228347" right="0.2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I1">
      <selection activeCell="A1" sqref="A1:T37"/>
    </sheetView>
  </sheetViews>
  <sheetFormatPr defaultColWidth="9.140625" defaultRowHeight="12.75"/>
  <cols>
    <col min="1" max="1" width="33.421875" style="0" customWidth="1"/>
    <col min="2" max="5" width="10.8515625" style="0" customWidth="1"/>
    <col min="6" max="6" width="5.28125" style="0" customWidth="1"/>
    <col min="7" max="10" width="10.8515625" style="0" customWidth="1"/>
    <col min="11" max="11" width="4.57421875" style="0" customWidth="1"/>
    <col min="12" max="15" width="9.7109375" style="0" customWidth="1"/>
    <col min="16" max="16" width="4.7109375" style="0" customWidth="1"/>
    <col min="17" max="20" width="9.7109375" style="0" customWidth="1"/>
    <col min="21" max="21" width="6.57421875" style="0" bestFit="1" customWidth="1"/>
    <col min="22" max="22" width="6.57421875" style="0" customWidth="1"/>
  </cols>
  <sheetData>
    <row r="1" spans="1:3" ht="12.75">
      <c r="A1" s="11" t="s">
        <v>150</v>
      </c>
      <c r="B1" s="11" t="s">
        <v>189</v>
      </c>
      <c r="C1" s="11"/>
    </row>
    <row r="3" spans="1:22" ht="12.75">
      <c r="A3" s="27"/>
      <c r="B3" s="111" t="s">
        <v>183</v>
      </c>
      <c r="C3" s="111"/>
      <c r="D3" s="111"/>
      <c r="E3" s="111"/>
      <c r="F3" s="28"/>
      <c r="G3" s="111" t="s">
        <v>188</v>
      </c>
      <c r="H3" s="111"/>
      <c r="I3" s="111"/>
      <c r="J3" s="111"/>
      <c r="K3" s="100"/>
      <c r="L3" s="111" t="s">
        <v>183</v>
      </c>
      <c r="M3" s="111"/>
      <c r="N3" s="111"/>
      <c r="O3" s="111"/>
      <c r="P3" s="28"/>
      <c r="Q3" s="111" t="s">
        <v>188</v>
      </c>
      <c r="R3" s="111"/>
      <c r="S3" s="111"/>
      <c r="T3" s="111"/>
      <c r="U3" s="45"/>
      <c r="V3" s="45"/>
    </row>
    <row r="4" spans="1:22" ht="12.75">
      <c r="A4" s="39"/>
      <c r="B4" s="72" t="s">
        <v>181</v>
      </c>
      <c r="C4" s="72" t="s">
        <v>182</v>
      </c>
      <c r="D4" s="73" t="s">
        <v>185</v>
      </c>
      <c r="E4" s="73" t="s">
        <v>184</v>
      </c>
      <c r="F4" s="44"/>
      <c r="G4" s="72" t="s">
        <v>181</v>
      </c>
      <c r="H4" s="72" t="s">
        <v>182</v>
      </c>
      <c r="I4" s="73" t="s">
        <v>185</v>
      </c>
      <c r="J4" s="73" t="s">
        <v>184</v>
      </c>
      <c r="K4" s="73"/>
      <c r="L4" s="72" t="s">
        <v>181</v>
      </c>
      <c r="M4" s="72" t="s">
        <v>182</v>
      </c>
      <c r="N4" s="73" t="s">
        <v>185</v>
      </c>
      <c r="O4" s="73" t="s">
        <v>184</v>
      </c>
      <c r="P4" s="44"/>
      <c r="Q4" s="72" t="s">
        <v>181</v>
      </c>
      <c r="R4" s="72" t="s">
        <v>182</v>
      </c>
      <c r="S4" s="73" t="s">
        <v>185</v>
      </c>
      <c r="T4" s="73" t="s">
        <v>184</v>
      </c>
      <c r="U4" s="14"/>
      <c r="V4" s="14"/>
    </row>
    <row r="5" spans="1:22" ht="12.75">
      <c r="A5" s="98"/>
      <c r="B5" s="15"/>
      <c r="C5" s="15"/>
      <c r="D5" s="15"/>
      <c r="E5" s="15"/>
      <c r="F5" s="99"/>
      <c r="G5" s="99"/>
      <c r="H5" s="98"/>
      <c r="I5" s="98"/>
      <c r="J5" s="99" t="s">
        <v>123</v>
      </c>
      <c r="K5" s="99"/>
      <c r="L5" s="98"/>
      <c r="M5" s="98"/>
      <c r="N5" s="99"/>
      <c r="O5" s="99"/>
      <c r="P5" s="98"/>
      <c r="Q5" s="98"/>
      <c r="R5" s="98"/>
      <c r="S5" s="98"/>
      <c r="T5" s="99" t="s">
        <v>186</v>
      </c>
      <c r="U5" s="14"/>
      <c r="V5" s="14"/>
    </row>
    <row r="6" spans="1:22" ht="12.75">
      <c r="A6" s="2" t="s">
        <v>0</v>
      </c>
      <c r="B6" s="25">
        <v>15712.872806491197</v>
      </c>
      <c r="C6" s="25">
        <v>0</v>
      </c>
      <c r="D6" s="3">
        <v>161.70319350880004</v>
      </c>
      <c r="E6" s="3">
        <v>15874.576</v>
      </c>
      <c r="F6" s="6"/>
      <c r="G6" s="6">
        <v>20747.301067248</v>
      </c>
      <c r="H6" s="6">
        <v>0</v>
      </c>
      <c r="I6" s="6">
        <v>443.876813634</v>
      </c>
      <c r="J6" s="6">
        <v>21191.18</v>
      </c>
      <c r="K6" s="6"/>
      <c r="L6" s="13">
        <f>+B6/$E6*100</f>
        <v>98.98136999999998</v>
      </c>
      <c r="M6" s="13">
        <f aca="true" t="shared" si="0" ref="M6:M35">+C6/$E6*100</f>
        <v>0</v>
      </c>
      <c r="N6" s="13">
        <f aca="true" t="shared" si="1" ref="N6:N35">+D6/$E6*100</f>
        <v>1.0186300000000001</v>
      </c>
      <c r="O6" s="49">
        <f aca="true" t="shared" si="2" ref="O6:O35">+E6/$E6*100</f>
        <v>100</v>
      </c>
      <c r="P6" s="12"/>
      <c r="Q6" s="13">
        <f>+G6/$J6*100</f>
        <v>97.90536</v>
      </c>
      <c r="R6" s="13">
        <f aca="true" t="shared" si="3" ref="R6:R35">+H6/$J6*100</f>
        <v>0</v>
      </c>
      <c r="S6" s="13">
        <f aca="true" t="shared" si="4" ref="S6:S35">+I6/$J6*100</f>
        <v>2.0946299999999995</v>
      </c>
      <c r="T6" s="49">
        <f aca="true" t="shared" si="5" ref="T6:T35">+J6/$J6*100</f>
        <v>100</v>
      </c>
      <c r="U6" s="13"/>
      <c r="V6" s="13"/>
    </row>
    <row r="7" spans="1:22" ht="12.75">
      <c r="A7" s="2" t="s">
        <v>1</v>
      </c>
      <c r="B7" s="25">
        <v>0</v>
      </c>
      <c r="C7" s="25">
        <v>122719.99499999998</v>
      </c>
      <c r="D7" s="3">
        <v>0</v>
      </c>
      <c r="E7" s="3">
        <v>122719.995</v>
      </c>
      <c r="F7" s="6"/>
      <c r="G7" s="6">
        <v>0</v>
      </c>
      <c r="H7" s="6">
        <v>51153.10411530991</v>
      </c>
      <c r="I7" s="6">
        <v>0</v>
      </c>
      <c r="J7" s="6">
        <v>51153.099</v>
      </c>
      <c r="K7" s="6"/>
      <c r="L7" s="13">
        <f aca="true" t="shared" si="6" ref="L7:L35">+B7/$E7*100</f>
        <v>0</v>
      </c>
      <c r="M7" s="13">
        <f t="shared" si="0"/>
        <v>99.99999999999999</v>
      </c>
      <c r="N7" s="13">
        <f t="shared" si="1"/>
        <v>0</v>
      </c>
      <c r="O7" s="49">
        <f t="shared" si="2"/>
        <v>100</v>
      </c>
      <c r="P7" s="12"/>
      <c r="Q7" s="13">
        <f aca="true" t="shared" si="7" ref="Q7:Q35">+G7/$J7*100</f>
        <v>0</v>
      </c>
      <c r="R7" s="13">
        <f t="shared" si="3"/>
        <v>100.00001</v>
      </c>
      <c r="S7" s="13">
        <f t="shared" si="4"/>
        <v>0</v>
      </c>
      <c r="T7" s="49">
        <f t="shared" si="5"/>
        <v>100</v>
      </c>
      <c r="U7" s="13"/>
      <c r="V7" s="13"/>
    </row>
    <row r="8" spans="1:22" ht="12.75">
      <c r="A8" s="1" t="s">
        <v>2</v>
      </c>
      <c r="B8" s="25">
        <v>21348.388666312003</v>
      </c>
      <c r="C8" s="25">
        <v>11334.3096019575</v>
      </c>
      <c r="D8" s="3">
        <v>0</v>
      </c>
      <c r="E8" s="3">
        <v>32682.695</v>
      </c>
      <c r="F8" s="6"/>
      <c r="G8" s="6">
        <v>1980.5826038625999</v>
      </c>
      <c r="H8" s="6">
        <v>787.7713961374</v>
      </c>
      <c r="I8" s="6">
        <v>0</v>
      </c>
      <c r="J8" s="6">
        <v>2768.354</v>
      </c>
      <c r="K8" s="6"/>
      <c r="L8" s="13">
        <f t="shared" si="6"/>
        <v>65.32016</v>
      </c>
      <c r="M8" s="13">
        <f t="shared" si="0"/>
        <v>34.67985</v>
      </c>
      <c r="N8" s="13">
        <f t="shared" si="1"/>
        <v>0</v>
      </c>
      <c r="O8" s="49">
        <f t="shared" si="2"/>
        <v>100</v>
      </c>
      <c r="P8" s="12"/>
      <c r="Q8" s="13">
        <f t="shared" si="7"/>
        <v>71.54369</v>
      </c>
      <c r="R8" s="13">
        <f t="shared" si="3"/>
        <v>28.456310000000002</v>
      </c>
      <c r="S8" s="13">
        <f t="shared" si="4"/>
        <v>0</v>
      </c>
      <c r="T8" s="49">
        <f t="shared" si="5"/>
        <v>100</v>
      </c>
      <c r="U8" s="13"/>
      <c r="V8" s="13"/>
    </row>
    <row r="9" spans="1:22" ht="12.75">
      <c r="A9" s="1" t="s">
        <v>3</v>
      </c>
      <c r="B9" s="25">
        <v>33755.18364852919</v>
      </c>
      <c r="C9" s="25">
        <v>52698.89835147081</v>
      </c>
      <c r="D9" s="3">
        <v>0</v>
      </c>
      <c r="E9" s="3">
        <v>86454.082</v>
      </c>
      <c r="F9" s="6"/>
      <c r="G9" s="6">
        <v>91186.34590514148</v>
      </c>
      <c r="H9" s="6">
        <v>15081.699094858499</v>
      </c>
      <c r="I9" s="6">
        <v>0</v>
      </c>
      <c r="J9" s="6">
        <v>106268.045</v>
      </c>
      <c r="K9" s="6"/>
      <c r="L9" s="13">
        <f t="shared" si="6"/>
        <v>39.044059999999995</v>
      </c>
      <c r="M9" s="13">
        <f t="shared" si="0"/>
        <v>60.955940000000005</v>
      </c>
      <c r="N9" s="13">
        <f t="shared" si="1"/>
        <v>0</v>
      </c>
      <c r="O9" s="49">
        <f t="shared" si="2"/>
        <v>100</v>
      </c>
      <c r="P9" s="12"/>
      <c r="Q9" s="13">
        <f t="shared" si="7"/>
        <v>85.80786999999998</v>
      </c>
      <c r="R9" s="13">
        <f t="shared" si="3"/>
        <v>14.19213</v>
      </c>
      <c r="S9" s="13">
        <f t="shared" si="4"/>
        <v>0</v>
      </c>
      <c r="T9" s="49">
        <f t="shared" si="5"/>
        <v>100</v>
      </c>
      <c r="U9" s="13"/>
      <c r="V9" s="13"/>
    </row>
    <row r="10" spans="1:22" ht="12.75">
      <c r="A10" s="2" t="s">
        <v>4</v>
      </c>
      <c r="B10" s="25">
        <v>4677.967999999999</v>
      </c>
      <c r="C10" s="25">
        <v>0</v>
      </c>
      <c r="D10" s="3">
        <v>0</v>
      </c>
      <c r="E10" s="3">
        <v>4677.968</v>
      </c>
      <c r="F10" s="6"/>
      <c r="G10" s="6">
        <v>566.4269433573</v>
      </c>
      <c r="H10" s="6">
        <v>0</v>
      </c>
      <c r="I10" s="6">
        <v>0</v>
      </c>
      <c r="J10" s="6">
        <v>566.427</v>
      </c>
      <c r="K10" s="6"/>
      <c r="L10" s="13">
        <f t="shared" si="6"/>
        <v>99.99999999999997</v>
      </c>
      <c r="M10" s="13">
        <f t="shared" si="0"/>
        <v>0</v>
      </c>
      <c r="N10" s="13">
        <f t="shared" si="1"/>
        <v>0</v>
      </c>
      <c r="O10" s="49">
        <f t="shared" si="2"/>
        <v>100</v>
      </c>
      <c r="P10" s="12"/>
      <c r="Q10" s="13">
        <f t="shared" si="7"/>
        <v>99.99999000000001</v>
      </c>
      <c r="R10" s="13">
        <f t="shared" si="3"/>
        <v>0</v>
      </c>
      <c r="S10" s="13">
        <f t="shared" si="4"/>
        <v>0</v>
      </c>
      <c r="T10" s="49">
        <f t="shared" si="5"/>
        <v>100</v>
      </c>
      <c r="U10" s="13"/>
      <c r="V10" s="13"/>
    </row>
    <row r="11" spans="1:22" ht="12.75">
      <c r="A11" s="1" t="s">
        <v>5</v>
      </c>
      <c r="B11" s="25">
        <v>25595.634552939002</v>
      </c>
      <c r="C11" s="25">
        <v>0</v>
      </c>
      <c r="D11" s="3">
        <v>13142.626573234498</v>
      </c>
      <c r="E11" s="3">
        <v>38738.265</v>
      </c>
      <c r="F11" s="6"/>
      <c r="G11" s="6">
        <v>4639.4900890829995</v>
      </c>
      <c r="H11" s="6">
        <v>0</v>
      </c>
      <c r="I11" s="6">
        <v>301.794910917</v>
      </c>
      <c r="J11" s="6">
        <v>4941.285</v>
      </c>
      <c r="K11" s="6"/>
      <c r="L11" s="13">
        <f t="shared" si="6"/>
        <v>66.07326</v>
      </c>
      <c r="M11" s="13">
        <f t="shared" si="0"/>
        <v>0</v>
      </c>
      <c r="N11" s="13">
        <f t="shared" si="1"/>
        <v>33.92672999999999</v>
      </c>
      <c r="O11" s="49">
        <f t="shared" si="2"/>
        <v>100</v>
      </c>
      <c r="P11" s="12"/>
      <c r="Q11" s="13">
        <f t="shared" si="7"/>
        <v>93.89238</v>
      </c>
      <c r="R11" s="13">
        <f t="shared" si="3"/>
        <v>0</v>
      </c>
      <c r="S11" s="13">
        <f t="shared" si="4"/>
        <v>6.10762</v>
      </c>
      <c r="T11" s="49">
        <f t="shared" si="5"/>
        <v>100</v>
      </c>
      <c r="U11" s="13"/>
      <c r="V11" s="13"/>
    </row>
    <row r="12" spans="1:22" ht="12.75">
      <c r="A12" s="4" t="s">
        <v>6</v>
      </c>
      <c r="B12" s="25">
        <v>84459.34945038779</v>
      </c>
      <c r="C12" s="25">
        <v>3105.5595496122005</v>
      </c>
      <c r="D12" s="3">
        <v>0</v>
      </c>
      <c r="E12" s="3">
        <v>87564.909</v>
      </c>
      <c r="F12" s="6"/>
      <c r="G12" s="6">
        <v>7189.848230422199</v>
      </c>
      <c r="H12" s="6">
        <v>359.67276957779995</v>
      </c>
      <c r="I12" s="6">
        <v>0</v>
      </c>
      <c r="J12" s="6">
        <v>7549.521</v>
      </c>
      <c r="K12" s="6"/>
      <c r="L12" s="13">
        <f t="shared" si="6"/>
        <v>96.45342</v>
      </c>
      <c r="M12" s="13">
        <f t="shared" si="0"/>
        <v>3.5465800000000005</v>
      </c>
      <c r="N12" s="13">
        <f t="shared" si="1"/>
        <v>0</v>
      </c>
      <c r="O12" s="49">
        <f t="shared" si="2"/>
        <v>100</v>
      </c>
      <c r="P12" s="12"/>
      <c r="Q12" s="13">
        <f t="shared" si="7"/>
        <v>95.23581999999999</v>
      </c>
      <c r="R12" s="13">
        <f t="shared" si="3"/>
        <v>4.76418</v>
      </c>
      <c r="S12" s="13">
        <f t="shared" si="4"/>
        <v>0</v>
      </c>
      <c r="T12" s="49">
        <f t="shared" si="5"/>
        <v>100</v>
      </c>
      <c r="U12" s="13"/>
      <c r="V12" s="13"/>
    </row>
    <row r="13" spans="1:22" ht="12.75">
      <c r="A13" s="4" t="s">
        <v>7</v>
      </c>
      <c r="B13" s="25">
        <v>117203.068</v>
      </c>
      <c r="C13" s="25">
        <v>0</v>
      </c>
      <c r="D13" s="3">
        <v>0</v>
      </c>
      <c r="E13" s="3">
        <v>117203.068</v>
      </c>
      <c r="F13" s="6"/>
      <c r="G13" s="6">
        <v>33601.977999999996</v>
      </c>
      <c r="H13" s="6">
        <v>0</v>
      </c>
      <c r="I13" s="6">
        <v>0</v>
      </c>
      <c r="J13" s="6">
        <v>33601.978</v>
      </c>
      <c r="K13" s="6"/>
      <c r="L13" s="13">
        <f t="shared" si="6"/>
        <v>100</v>
      </c>
      <c r="M13" s="13">
        <f t="shared" si="0"/>
        <v>0</v>
      </c>
      <c r="N13" s="13">
        <f t="shared" si="1"/>
        <v>0</v>
      </c>
      <c r="O13" s="49">
        <f t="shared" si="2"/>
        <v>100</v>
      </c>
      <c r="P13" s="12"/>
      <c r="Q13" s="13">
        <f t="shared" si="7"/>
        <v>99.99999999999997</v>
      </c>
      <c r="R13" s="13">
        <f t="shared" si="3"/>
        <v>0</v>
      </c>
      <c r="S13" s="13">
        <f t="shared" si="4"/>
        <v>0</v>
      </c>
      <c r="T13" s="49">
        <f t="shared" si="5"/>
        <v>100</v>
      </c>
      <c r="U13" s="13"/>
      <c r="V13" s="13"/>
    </row>
    <row r="14" spans="1:22" ht="12.75">
      <c r="A14" s="1" t="s">
        <v>8</v>
      </c>
      <c r="B14" s="25">
        <v>19083.04601451</v>
      </c>
      <c r="C14" s="25">
        <v>9425.601134625</v>
      </c>
      <c r="D14" s="3">
        <v>0</v>
      </c>
      <c r="E14" s="3">
        <v>28508.65</v>
      </c>
      <c r="F14" s="6"/>
      <c r="G14" s="6">
        <v>1767.1662861500001</v>
      </c>
      <c r="H14" s="6">
        <v>1318.03771385</v>
      </c>
      <c r="I14" s="6">
        <v>0</v>
      </c>
      <c r="J14" s="6">
        <v>3085.204</v>
      </c>
      <c r="K14" s="6"/>
      <c r="L14" s="13">
        <f t="shared" si="6"/>
        <v>66.93774</v>
      </c>
      <c r="M14" s="13">
        <f t="shared" si="0"/>
        <v>33.06225</v>
      </c>
      <c r="N14" s="13">
        <f t="shared" si="1"/>
        <v>0</v>
      </c>
      <c r="O14" s="49">
        <f t="shared" si="2"/>
        <v>100</v>
      </c>
      <c r="P14" s="12"/>
      <c r="Q14" s="13">
        <f t="shared" si="7"/>
        <v>57.27875</v>
      </c>
      <c r="R14" s="13">
        <f t="shared" si="3"/>
        <v>42.72125</v>
      </c>
      <c r="S14" s="13">
        <f t="shared" si="4"/>
        <v>0</v>
      </c>
      <c r="T14" s="49">
        <f t="shared" si="5"/>
        <v>100</v>
      </c>
      <c r="U14" s="13"/>
      <c r="V14" s="13"/>
    </row>
    <row r="15" spans="1:22" ht="12.75">
      <c r="A15" s="5" t="s">
        <v>9</v>
      </c>
      <c r="B15" s="25">
        <v>82563.72174577511</v>
      </c>
      <c r="C15" s="25">
        <v>5370.1852542249</v>
      </c>
      <c r="D15" s="3">
        <v>0</v>
      </c>
      <c r="E15" s="3">
        <v>87933.907</v>
      </c>
      <c r="F15" s="6"/>
      <c r="G15" s="6">
        <v>5452.902937621801</v>
      </c>
      <c r="H15" s="6">
        <v>1434.2590623782</v>
      </c>
      <c r="I15" s="6">
        <v>0</v>
      </c>
      <c r="J15" s="6">
        <v>6887.162</v>
      </c>
      <c r="K15" s="6"/>
      <c r="L15" s="13">
        <f t="shared" si="6"/>
        <v>93.89293</v>
      </c>
      <c r="M15" s="13">
        <f t="shared" si="0"/>
        <v>6.107069999999999</v>
      </c>
      <c r="N15" s="13">
        <f t="shared" si="1"/>
        <v>0</v>
      </c>
      <c r="O15" s="49">
        <f t="shared" si="2"/>
        <v>100</v>
      </c>
      <c r="P15" s="12"/>
      <c r="Q15" s="13">
        <f t="shared" si="7"/>
        <v>79.17489000000002</v>
      </c>
      <c r="R15" s="13">
        <f t="shared" si="3"/>
        <v>20.82511</v>
      </c>
      <c r="S15" s="13">
        <f t="shared" si="4"/>
        <v>0</v>
      </c>
      <c r="T15" s="49">
        <f t="shared" si="5"/>
        <v>100</v>
      </c>
      <c r="U15" s="13"/>
      <c r="V15" s="13"/>
    </row>
    <row r="16" spans="1:22" ht="12.75">
      <c r="A16" s="5" t="s">
        <v>10</v>
      </c>
      <c r="B16" s="25">
        <v>0</v>
      </c>
      <c r="C16" s="25">
        <v>28965.394</v>
      </c>
      <c r="D16" s="3">
        <v>0</v>
      </c>
      <c r="E16" s="3">
        <v>28965.394</v>
      </c>
      <c r="F16" s="6"/>
      <c r="G16" s="6">
        <v>0</v>
      </c>
      <c r="H16" s="6">
        <v>1307.7861307786</v>
      </c>
      <c r="I16" s="6">
        <v>0</v>
      </c>
      <c r="J16" s="6">
        <v>1307.786</v>
      </c>
      <c r="K16" s="6"/>
      <c r="L16" s="13">
        <f t="shared" si="6"/>
        <v>0</v>
      </c>
      <c r="M16" s="13">
        <f t="shared" si="0"/>
        <v>100</v>
      </c>
      <c r="N16" s="13">
        <f t="shared" si="1"/>
        <v>0</v>
      </c>
      <c r="O16" s="49">
        <f t="shared" si="2"/>
        <v>100</v>
      </c>
      <c r="P16" s="12"/>
      <c r="Q16" s="13">
        <f t="shared" si="7"/>
        <v>0</v>
      </c>
      <c r="R16" s="13">
        <f t="shared" si="3"/>
        <v>100.00000999999999</v>
      </c>
      <c r="S16" s="13">
        <f t="shared" si="4"/>
        <v>0</v>
      </c>
      <c r="T16" s="49">
        <f t="shared" si="5"/>
        <v>100</v>
      </c>
      <c r="U16" s="13"/>
      <c r="V16" s="13"/>
    </row>
    <row r="17" spans="1:22" ht="12.75">
      <c r="A17" s="1" t="s">
        <v>11</v>
      </c>
      <c r="B17" s="25">
        <v>17639.236672982403</v>
      </c>
      <c r="C17" s="25">
        <v>52.5055578432</v>
      </c>
      <c r="D17" s="3">
        <v>0</v>
      </c>
      <c r="E17" s="3">
        <v>17691.744</v>
      </c>
      <c r="F17" s="6"/>
      <c r="G17" s="6">
        <v>21480.8799280312</v>
      </c>
      <c r="H17" s="6">
        <v>0</v>
      </c>
      <c r="I17" s="6">
        <v>0</v>
      </c>
      <c r="J17" s="6">
        <v>21480.968</v>
      </c>
      <c r="K17" s="6"/>
      <c r="L17" s="13">
        <f t="shared" si="6"/>
        <v>99.70321000000001</v>
      </c>
      <c r="M17" s="13">
        <f t="shared" si="0"/>
        <v>0.29678000000000004</v>
      </c>
      <c r="N17" s="13">
        <f t="shared" si="1"/>
        <v>0</v>
      </c>
      <c r="O17" s="49">
        <f t="shared" si="2"/>
        <v>100</v>
      </c>
      <c r="P17" s="12"/>
      <c r="Q17" s="13">
        <f t="shared" si="7"/>
        <v>99.99959000000001</v>
      </c>
      <c r="R17" s="13">
        <f t="shared" si="3"/>
        <v>0</v>
      </c>
      <c r="S17" s="13">
        <f t="shared" si="4"/>
        <v>0</v>
      </c>
      <c r="T17" s="49">
        <f t="shared" si="5"/>
        <v>100</v>
      </c>
      <c r="U17" s="13"/>
      <c r="V17" s="13"/>
    </row>
    <row r="18" spans="1:22" ht="12.75">
      <c r="A18" s="1" t="s">
        <v>12</v>
      </c>
      <c r="B18" s="25">
        <v>8636.4578100068</v>
      </c>
      <c r="C18" s="25">
        <v>479.91164581165003</v>
      </c>
      <c r="D18" s="3">
        <v>0</v>
      </c>
      <c r="E18" s="3">
        <v>9116.369</v>
      </c>
      <c r="F18" s="6"/>
      <c r="G18" s="6">
        <v>5420.8747987121</v>
      </c>
      <c r="H18" s="6">
        <v>18.468201287899998</v>
      </c>
      <c r="I18" s="6">
        <v>0</v>
      </c>
      <c r="J18" s="6">
        <v>5439.343</v>
      </c>
      <c r="K18" s="6"/>
      <c r="L18" s="13">
        <f t="shared" si="6"/>
        <v>94.73571999999999</v>
      </c>
      <c r="M18" s="13">
        <f t="shared" si="0"/>
        <v>5.264285</v>
      </c>
      <c r="N18" s="13">
        <f t="shared" si="1"/>
        <v>0</v>
      </c>
      <c r="O18" s="49">
        <f t="shared" si="2"/>
        <v>100</v>
      </c>
      <c r="P18" s="12"/>
      <c r="Q18" s="13">
        <f t="shared" si="7"/>
        <v>99.66047</v>
      </c>
      <c r="R18" s="13">
        <f t="shared" si="3"/>
        <v>0.33952999999999994</v>
      </c>
      <c r="S18" s="13">
        <f t="shared" si="4"/>
        <v>0</v>
      </c>
      <c r="T18" s="49">
        <f t="shared" si="5"/>
        <v>100</v>
      </c>
      <c r="U18" s="13"/>
      <c r="V18" s="13"/>
    </row>
    <row r="19" spans="1:22" ht="12.75">
      <c r="A19" s="1" t="s">
        <v>13</v>
      </c>
      <c r="B19" s="25">
        <v>531.303</v>
      </c>
      <c r="C19" s="25">
        <v>0</v>
      </c>
      <c r="D19" s="3">
        <v>0</v>
      </c>
      <c r="E19" s="3">
        <v>531.303</v>
      </c>
      <c r="F19" s="6"/>
      <c r="G19" s="6">
        <v>63.366</v>
      </c>
      <c r="H19" s="6">
        <v>0</v>
      </c>
      <c r="I19" s="6">
        <v>0</v>
      </c>
      <c r="J19" s="6">
        <v>63.366</v>
      </c>
      <c r="K19" s="6"/>
      <c r="L19" s="13">
        <f t="shared" si="6"/>
        <v>100</v>
      </c>
      <c r="M19" s="13">
        <f t="shared" si="0"/>
        <v>0</v>
      </c>
      <c r="N19" s="13">
        <f t="shared" si="1"/>
        <v>0</v>
      </c>
      <c r="O19" s="49">
        <f t="shared" si="2"/>
        <v>100</v>
      </c>
      <c r="P19" s="12"/>
      <c r="Q19" s="13">
        <f t="shared" si="7"/>
        <v>100</v>
      </c>
      <c r="R19" s="13">
        <f t="shared" si="3"/>
        <v>0</v>
      </c>
      <c r="S19" s="13">
        <f t="shared" si="4"/>
        <v>0</v>
      </c>
      <c r="T19" s="49">
        <f t="shared" si="5"/>
        <v>100</v>
      </c>
      <c r="U19" s="13"/>
      <c r="V19" s="13"/>
    </row>
    <row r="20" spans="1:22" ht="12.75">
      <c r="A20" s="1" t="s">
        <v>14</v>
      </c>
      <c r="B20" s="25">
        <v>6.2507891760000005</v>
      </c>
      <c r="C20" s="25">
        <v>54825.23321082401</v>
      </c>
      <c r="D20" s="3">
        <v>0</v>
      </c>
      <c r="E20" s="3">
        <v>54831.484</v>
      </c>
      <c r="F20" s="6"/>
      <c r="G20" s="6">
        <v>13426.559000000001</v>
      </c>
      <c r="H20" s="6">
        <v>0</v>
      </c>
      <c r="I20" s="6">
        <v>0</v>
      </c>
      <c r="J20" s="6">
        <v>13426.559</v>
      </c>
      <c r="K20" s="6"/>
      <c r="L20" s="13">
        <f t="shared" si="6"/>
        <v>0.011400000000000002</v>
      </c>
      <c r="M20" s="13">
        <f t="shared" si="0"/>
        <v>99.98860000000002</v>
      </c>
      <c r="N20" s="13">
        <f t="shared" si="1"/>
        <v>0</v>
      </c>
      <c r="O20" s="49">
        <f t="shared" si="2"/>
        <v>100</v>
      </c>
      <c r="P20" s="12"/>
      <c r="Q20" s="13">
        <f t="shared" si="7"/>
        <v>100.00000000000003</v>
      </c>
      <c r="R20" s="13">
        <f t="shared" si="3"/>
        <v>0</v>
      </c>
      <c r="S20" s="13">
        <f t="shared" si="4"/>
        <v>0</v>
      </c>
      <c r="T20" s="49">
        <f t="shared" si="5"/>
        <v>100</v>
      </c>
      <c r="U20" s="13"/>
      <c r="V20" s="13"/>
    </row>
    <row r="21" spans="1:22" ht="12.75">
      <c r="A21" s="2" t="s">
        <v>15</v>
      </c>
      <c r="B21" s="25">
        <v>0</v>
      </c>
      <c r="C21" s="25">
        <v>40524.896</v>
      </c>
      <c r="D21" s="3">
        <v>0</v>
      </c>
      <c r="E21" s="3">
        <v>40524.896</v>
      </c>
      <c r="F21" s="6"/>
      <c r="G21" s="6">
        <v>0</v>
      </c>
      <c r="H21" s="6">
        <v>54519.8215480173</v>
      </c>
      <c r="I21" s="6">
        <v>0</v>
      </c>
      <c r="J21" s="6">
        <v>54519.827</v>
      </c>
      <c r="K21" s="6"/>
      <c r="L21" s="13">
        <f t="shared" si="6"/>
        <v>0</v>
      </c>
      <c r="M21" s="13">
        <f t="shared" si="0"/>
        <v>100</v>
      </c>
      <c r="N21" s="13">
        <f t="shared" si="1"/>
        <v>0</v>
      </c>
      <c r="O21" s="49">
        <f t="shared" si="2"/>
        <v>100</v>
      </c>
      <c r="P21" s="12"/>
      <c r="Q21" s="13">
        <f t="shared" si="7"/>
        <v>0</v>
      </c>
      <c r="R21" s="13">
        <f t="shared" si="3"/>
        <v>99.99999000000001</v>
      </c>
      <c r="S21" s="13">
        <f t="shared" si="4"/>
        <v>0</v>
      </c>
      <c r="T21" s="49">
        <f t="shared" si="5"/>
        <v>100</v>
      </c>
      <c r="U21" s="13"/>
      <c r="V21" s="13"/>
    </row>
    <row r="22" spans="1:22" ht="12.75">
      <c r="A22" s="1" t="s">
        <v>16</v>
      </c>
      <c r="B22" s="25">
        <v>0</v>
      </c>
      <c r="C22" s="25">
        <v>50428.843042883804</v>
      </c>
      <c r="D22" s="3">
        <v>0</v>
      </c>
      <c r="E22" s="3">
        <v>50428.838</v>
      </c>
      <c r="F22" s="6"/>
      <c r="G22" s="6">
        <v>0</v>
      </c>
      <c r="H22" s="6">
        <v>26375.558362443902</v>
      </c>
      <c r="I22" s="6">
        <v>0</v>
      </c>
      <c r="J22" s="6">
        <v>26375.561</v>
      </c>
      <c r="K22" s="6"/>
      <c r="L22" s="13">
        <f t="shared" si="6"/>
        <v>0</v>
      </c>
      <c r="M22" s="13">
        <f t="shared" si="0"/>
        <v>100.00001</v>
      </c>
      <c r="N22" s="13">
        <f t="shared" si="1"/>
        <v>0</v>
      </c>
      <c r="O22" s="49">
        <f t="shared" si="2"/>
        <v>100</v>
      </c>
      <c r="P22" s="12"/>
      <c r="Q22" s="13">
        <f t="shared" si="7"/>
        <v>0</v>
      </c>
      <c r="R22" s="13">
        <f t="shared" si="3"/>
        <v>99.99999000000001</v>
      </c>
      <c r="S22" s="13">
        <f t="shared" si="4"/>
        <v>0</v>
      </c>
      <c r="T22" s="49">
        <f t="shared" si="5"/>
        <v>100</v>
      </c>
      <c r="U22" s="13"/>
      <c r="V22" s="13"/>
    </row>
    <row r="23" spans="1:22" ht="12.75">
      <c r="A23" s="1" t="s">
        <v>17</v>
      </c>
      <c r="B23" s="25">
        <v>179.95019019219998</v>
      </c>
      <c r="C23" s="25">
        <v>64739.4878098078</v>
      </c>
      <c r="D23" s="3">
        <v>0</v>
      </c>
      <c r="E23" s="3">
        <v>64919.438</v>
      </c>
      <c r="F23" s="6"/>
      <c r="G23" s="6">
        <v>1.879201599</v>
      </c>
      <c r="H23" s="6">
        <v>8425.033798401</v>
      </c>
      <c r="I23" s="6">
        <v>0</v>
      </c>
      <c r="J23" s="6">
        <v>8426.913</v>
      </c>
      <c r="K23" s="6"/>
      <c r="L23" s="13">
        <f t="shared" si="6"/>
        <v>0.27718999999999994</v>
      </c>
      <c r="M23" s="13">
        <f t="shared" si="0"/>
        <v>99.72281</v>
      </c>
      <c r="N23" s="13">
        <f t="shared" si="1"/>
        <v>0</v>
      </c>
      <c r="O23" s="49">
        <f t="shared" si="2"/>
        <v>100</v>
      </c>
      <c r="P23" s="12"/>
      <c r="Q23" s="13">
        <f t="shared" si="7"/>
        <v>0.022299999999999997</v>
      </c>
      <c r="R23" s="13">
        <f t="shared" si="3"/>
        <v>99.9777</v>
      </c>
      <c r="S23" s="13">
        <f t="shared" si="4"/>
        <v>0</v>
      </c>
      <c r="T23" s="49">
        <f t="shared" si="5"/>
        <v>100</v>
      </c>
      <c r="U23" s="13"/>
      <c r="V23" s="13"/>
    </row>
    <row r="24" spans="1:22" ht="12.75">
      <c r="A24" s="5" t="s">
        <v>18</v>
      </c>
      <c r="B24" s="25">
        <v>0</v>
      </c>
      <c r="C24" s="25">
        <v>86841.714</v>
      </c>
      <c r="D24" s="3">
        <v>0</v>
      </c>
      <c r="E24" s="3">
        <v>86841.714</v>
      </c>
      <c r="F24" s="6"/>
      <c r="G24" s="6">
        <v>0</v>
      </c>
      <c r="H24" s="6">
        <v>26411.365</v>
      </c>
      <c r="I24" s="6">
        <v>0</v>
      </c>
      <c r="J24" s="6">
        <v>26411.365</v>
      </c>
      <c r="K24" s="6"/>
      <c r="L24" s="13">
        <f t="shared" si="6"/>
        <v>0</v>
      </c>
      <c r="M24" s="13">
        <f t="shared" si="0"/>
        <v>100</v>
      </c>
      <c r="N24" s="13">
        <f t="shared" si="1"/>
        <v>0</v>
      </c>
      <c r="O24" s="49">
        <f t="shared" si="2"/>
        <v>100</v>
      </c>
      <c r="P24" s="12"/>
      <c r="Q24" s="13">
        <f t="shared" si="7"/>
        <v>0</v>
      </c>
      <c r="R24" s="13">
        <f t="shared" si="3"/>
        <v>100</v>
      </c>
      <c r="S24" s="13">
        <f t="shared" si="4"/>
        <v>0</v>
      </c>
      <c r="T24" s="49">
        <f t="shared" si="5"/>
        <v>100</v>
      </c>
      <c r="U24" s="13"/>
      <c r="V24" s="13"/>
    </row>
    <row r="25" spans="1:22" ht="12.75">
      <c r="A25" s="4" t="s">
        <v>19</v>
      </c>
      <c r="B25" s="25">
        <v>0</v>
      </c>
      <c r="C25" s="25">
        <v>70079.30900793019</v>
      </c>
      <c r="D25" s="3">
        <v>0</v>
      </c>
      <c r="E25" s="3">
        <v>70079.302</v>
      </c>
      <c r="F25" s="6"/>
      <c r="G25" s="6">
        <v>0</v>
      </c>
      <c r="H25" s="6">
        <v>12858.888</v>
      </c>
      <c r="I25" s="6">
        <v>0</v>
      </c>
      <c r="J25" s="6">
        <v>12858.888</v>
      </c>
      <c r="K25" s="6"/>
      <c r="L25" s="13">
        <f t="shared" si="6"/>
        <v>0</v>
      </c>
      <c r="M25" s="13">
        <f t="shared" si="0"/>
        <v>100.00000999999999</v>
      </c>
      <c r="N25" s="13">
        <f t="shared" si="1"/>
        <v>0</v>
      </c>
      <c r="O25" s="49">
        <f t="shared" si="2"/>
        <v>100</v>
      </c>
      <c r="P25" s="12"/>
      <c r="Q25" s="13">
        <f t="shared" si="7"/>
        <v>0</v>
      </c>
      <c r="R25" s="13">
        <f t="shared" si="3"/>
        <v>100</v>
      </c>
      <c r="S25" s="13">
        <f t="shared" si="4"/>
        <v>0</v>
      </c>
      <c r="T25" s="49">
        <f t="shared" si="5"/>
        <v>100</v>
      </c>
      <c r="U25" s="13"/>
      <c r="V25" s="13"/>
    </row>
    <row r="26" spans="1:22" ht="12.75">
      <c r="A26" s="1" t="s">
        <v>20</v>
      </c>
      <c r="B26" s="25">
        <v>0</v>
      </c>
      <c r="C26" s="25">
        <v>88159.175</v>
      </c>
      <c r="D26" s="3">
        <v>0</v>
      </c>
      <c r="E26" s="3">
        <v>88159.175</v>
      </c>
      <c r="F26" s="6"/>
      <c r="G26" s="6">
        <v>0</v>
      </c>
      <c r="H26" s="6">
        <v>38795.656</v>
      </c>
      <c r="I26" s="6">
        <v>0</v>
      </c>
      <c r="J26" s="6">
        <v>38795.656</v>
      </c>
      <c r="K26" s="6"/>
      <c r="L26" s="13">
        <f t="shared" si="6"/>
        <v>0</v>
      </c>
      <c r="M26" s="13">
        <f t="shared" si="0"/>
        <v>100</v>
      </c>
      <c r="N26" s="13">
        <f t="shared" si="1"/>
        <v>0</v>
      </c>
      <c r="O26" s="49">
        <f t="shared" si="2"/>
        <v>100</v>
      </c>
      <c r="P26" s="12"/>
      <c r="Q26" s="13">
        <f t="shared" si="7"/>
        <v>0</v>
      </c>
      <c r="R26" s="13">
        <f t="shared" si="3"/>
        <v>100</v>
      </c>
      <c r="S26" s="13">
        <f t="shared" si="4"/>
        <v>0</v>
      </c>
      <c r="T26" s="49">
        <f t="shared" si="5"/>
        <v>100</v>
      </c>
      <c r="U26" s="13"/>
      <c r="V26" s="13"/>
    </row>
    <row r="27" spans="1:22" ht="12.75">
      <c r="A27" s="1" t="s">
        <v>21</v>
      </c>
      <c r="B27" s="25">
        <v>0</v>
      </c>
      <c r="C27" s="25">
        <v>86015.20939847821</v>
      </c>
      <c r="D27" s="3">
        <v>0</v>
      </c>
      <c r="E27" s="3">
        <v>86015.218</v>
      </c>
      <c r="F27" s="6"/>
      <c r="G27" s="6">
        <v>0</v>
      </c>
      <c r="H27" s="6">
        <v>67028.912</v>
      </c>
      <c r="I27" s="6">
        <v>0</v>
      </c>
      <c r="J27" s="6">
        <v>67028.912</v>
      </c>
      <c r="K27" s="6"/>
      <c r="L27" s="13">
        <f t="shared" si="6"/>
        <v>0</v>
      </c>
      <c r="M27" s="13">
        <f t="shared" si="0"/>
        <v>99.99999000000001</v>
      </c>
      <c r="N27" s="13">
        <f t="shared" si="1"/>
        <v>0</v>
      </c>
      <c r="O27" s="49">
        <f t="shared" si="2"/>
        <v>100</v>
      </c>
      <c r="P27" s="12"/>
      <c r="Q27" s="13">
        <f t="shared" si="7"/>
        <v>0</v>
      </c>
      <c r="R27" s="13">
        <f t="shared" si="3"/>
        <v>100</v>
      </c>
      <c r="S27" s="13">
        <f t="shared" si="4"/>
        <v>0</v>
      </c>
      <c r="T27" s="49">
        <f t="shared" si="5"/>
        <v>100</v>
      </c>
      <c r="U27" s="13"/>
      <c r="V27" s="13"/>
    </row>
    <row r="28" spans="1:22" ht="12.75">
      <c r="A28" s="1" t="s">
        <v>28</v>
      </c>
      <c r="B28" s="25">
        <v>3927.3799513692</v>
      </c>
      <c r="C28" s="25">
        <v>152940.87678358497</v>
      </c>
      <c r="D28" s="3">
        <v>22262.927351925602</v>
      </c>
      <c r="E28" s="3">
        <v>179131.202</v>
      </c>
      <c r="F28" s="6"/>
      <c r="G28" s="6">
        <v>354.411601749</v>
      </c>
      <c r="H28" s="6">
        <v>126955.0773650484</v>
      </c>
      <c r="I28" s="6">
        <v>775.6708417173002</v>
      </c>
      <c r="J28" s="6">
        <v>128085.147</v>
      </c>
      <c r="K28" s="6"/>
      <c r="L28" s="13">
        <f t="shared" si="6"/>
        <v>2.19246</v>
      </c>
      <c r="M28" s="13">
        <f t="shared" si="0"/>
        <v>85.37924999999998</v>
      </c>
      <c r="N28" s="13">
        <f t="shared" si="1"/>
        <v>12.42828</v>
      </c>
      <c r="O28" s="49">
        <f t="shared" si="2"/>
        <v>100</v>
      </c>
      <c r="P28" s="12"/>
      <c r="Q28" s="13">
        <f t="shared" si="7"/>
        <v>0.2767</v>
      </c>
      <c r="R28" s="13">
        <f t="shared" si="3"/>
        <v>99.11772</v>
      </c>
      <c r="S28" s="13">
        <f t="shared" si="4"/>
        <v>0.6055900000000001</v>
      </c>
      <c r="T28" s="49">
        <f t="shared" si="5"/>
        <v>100</v>
      </c>
      <c r="U28" s="13"/>
      <c r="V28" s="13"/>
    </row>
    <row r="29" spans="1:22" ht="12.75">
      <c r="A29" s="1" t="s">
        <v>22</v>
      </c>
      <c r="B29" s="25">
        <v>58.028251336000004</v>
      </c>
      <c r="C29" s="25">
        <v>0</v>
      </c>
      <c r="D29" s="3">
        <v>56149.1072520928</v>
      </c>
      <c r="E29" s="3">
        <v>56207.14</v>
      </c>
      <c r="F29" s="6"/>
      <c r="G29" s="6">
        <v>0</v>
      </c>
      <c r="H29" s="6">
        <v>0</v>
      </c>
      <c r="I29" s="6">
        <v>51.5969948403</v>
      </c>
      <c r="J29" s="6">
        <v>51.597</v>
      </c>
      <c r="K29" s="6"/>
      <c r="L29" s="13">
        <f t="shared" si="6"/>
        <v>0.10324000000000001</v>
      </c>
      <c r="M29" s="13">
        <f t="shared" si="0"/>
        <v>0</v>
      </c>
      <c r="N29" s="13">
        <f t="shared" si="1"/>
        <v>99.896752</v>
      </c>
      <c r="O29" s="49">
        <f t="shared" si="2"/>
        <v>100</v>
      </c>
      <c r="P29" s="12"/>
      <c r="Q29" s="13">
        <f t="shared" si="7"/>
        <v>0</v>
      </c>
      <c r="R29" s="13">
        <f t="shared" si="3"/>
        <v>0</v>
      </c>
      <c r="S29" s="13">
        <f t="shared" si="4"/>
        <v>99.99999</v>
      </c>
      <c r="T29" s="49">
        <f t="shared" si="5"/>
        <v>100</v>
      </c>
      <c r="U29" s="13"/>
      <c r="V29" s="13"/>
    </row>
    <row r="30" spans="2:22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13"/>
      <c r="M30" s="13"/>
      <c r="N30" s="13"/>
      <c r="O30" s="49"/>
      <c r="P30" s="12"/>
      <c r="Q30" s="13"/>
      <c r="R30" s="13"/>
      <c r="S30" s="13"/>
      <c r="T30" s="49"/>
      <c r="U30" s="13"/>
      <c r="V30" s="13"/>
    </row>
    <row r="31" spans="1:22" ht="12.75">
      <c r="A31" s="7" t="s">
        <v>23</v>
      </c>
      <c r="B31" s="6">
        <v>20390.840806491196</v>
      </c>
      <c r="C31" s="6">
        <v>163244.891</v>
      </c>
      <c r="D31" s="6">
        <v>161.70319350880004</v>
      </c>
      <c r="E31" s="6">
        <v>183797.435</v>
      </c>
      <c r="F31" s="6"/>
      <c r="G31" s="6">
        <v>21313.7280106053</v>
      </c>
      <c r="H31" s="6">
        <v>105672.92566332722</v>
      </c>
      <c r="I31" s="6">
        <v>443.876813634</v>
      </c>
      <c r="J31" s="6">
        <v>127430.533</v>
      </c>
      <c r="K31" s="6"/>
      <c r="L31" s="13">
        <f t="shared" si="6"/>
        <v>11.094192259261506</v>
      </c>
      <c r="M31" s="13">
        <f t="shared" si="0"/>
        <v>88.81782871453021</v>
      </c>
      <c r="N31" s="13">
        <f t="shared" si="1"/>
        <v>0.08797902620828198</v>
      </c>
      <c r="O31" s="49">
        <f t="shared" si="2"/>
        <v>100</v>
      </c>
      <c r="P31" s="12"/>
      <c r="Q31" s="13">
        <f t="shared" si="7"/>
        <v>16.725762271280228</v>
      </c>
      <c r="R31" s="13">
        <f t="shared" si="3"/>
        <v>82.92590729674436</v>
      </c>
      <c r="S31" s="13">
        <f t="shared" si="4"/>
        <v>0.34832846036514653</v>
      </c>
      <c r="T31" s="49">
        <f t="shared" si="5"/>
        <v>100</v>
      </c>
      <c r="U31" s="13"/>
      <c r="V31" s="13"/>
    </row>
    <row r="32" spans="1:22" ht="12.75">
      <c r="A32" s="8" t="s">
        <v>24</v>
      </c>
      <c r="B32" s="6">
        <v>201662.4174503878</v>
      </c>
      <c r="C32" s="6">
        <v>73184.86855754239</v>
      </c>
      <c r="D32" s="6">
        <v>0</v>
      </c>
      <c r="E32" s="6">
        <v>274847.279</v>
      </c>
      <c r="F32" s="6"/>
      <c r="G32" s="6">
        <v>40791.82623042219</v>
      </c>
      <c r="H32" s="6">
        <v>13218.560769577802</v>
      </c>
      <c r="I32" s="6">
        <v>0</v>
      </c>
      <c r="J32" s="6">
        <v>54010.387</v>
      </c>
      <c r="K32" s="6"/>
      <c r="L32" s="13">
        <f t="shared" si="6"/>
        <v>73.37253553468427</v>
      </c>
      <c r="M32" s="13">
        <f t="shared" si="0"/>
        <v>26.627467015069996</v>
      </c>
      <c r="N32" s="13">
        <f t="shared" si="1"/>
        <v>0</v>
      </c>
      <c r="O32" s="49">
        <f t="shared" si="2"/>
        <v>100</v>
      </c>
      <c r="P32" s="12"/>
      <c r="Q32" s="13">
        <f t="shared" si="7"/>
        <v>75.5258914001527</v>
      </c>
      <c r="R32" s="13">
        <f t="shared" si="3"/>
        <v>24.474108599847284</v>
      </c>
      <c r="S32" s="13">
        <f t="shared" si="4"/>
        <v>0</v>
      </c>
      <c r="T32" s="49">
        <f t="shared" si="5"/>
        <v>100</v>
      </c>
      <c r="U32" s="13"/>
      <c r="V32" s="13"/>
    </row>
    <row r="33" spans="1:22" ht="12.75">
      <c r="A33" s="9" t="s">
        <v>25</v>
      </c>
      <c r="B33" s="6">
        <v>82563.72174577511</v>
      </c>
      <c r="C33" s="6">
        <v>121177.2932542249</v>
      </c>
      <c r="D33" s="6">
        <v>0</v>
      </c>
      <c r="E33" s="6">
        <v>203741.015</v>
      </c>
      <c r="F33" s="6"/>
      <c r="G33" s="6">
        <v>5452.902937621801</v>
      </c>
      <c r="H33" s="6">
        <v>29153.4101931568</v>
      </c>
      <c r="I33" s="6">
        <v>0</v>
      </c>
      <c r="J33" s="6">
        <v>34606.313</v>
      </c>
      <c r="K33" s="6"/>
      <c r="L33" s="13">
        <f t="shared" si="6"/>
        <v>40.523859050066626</v>
      </c>
      <c r="M33" s="13">
        <f t="shared" si="0"/>
        <v>59.476140949933374</v>
      </c>
      <c r="N33" s="13">
        <f t="shared" si="1"/>
        <v>0</v>
      </c>
      <c r="O33" s="49">
        <f t="shared" si="2"/>
        <v>100</v>
      </c>
      <c r="P33" s="12"/>
      <c r="Q33" s="13">
        <f t="shared" si="7"/>
        <v>15.756960117715519</v>
      </c>
      <c r="R33" s="13">
        <f t="shared" si="3"/>
        <v>84.24304026018837</v>
      </c>
      <c r="S33" s="13">
        <f t="shared" si="4"/>
        <v>0</v>
      </c>
      <c r="T33" s="49">
        <f t="shared" si="5"/>
        <v>100</v>
      </c>
      <c r="U33" s="13"/>
      <c r="V33" s="13"/>
    </row>
    <row r="34" spans="6:22" ht="12.75">
      <c r="F34" s="6"/>
      <c r="G34" s="6"/>
      <c r="H34" s="6"/>
      <c r="I34" s="6"/>
      <c r="J34" s="6"/>
      <c r="K34" s="6"/>
      <c r="L34" s="13"/>
      <c r="M34" s="13"/>
      <c r="N34" s="13"/>
      <c r="O34" s="49"/>
      <c r="P34" s="12"/>
      <c r="Q34" s="13"/>
      <c r="R34" s="13"/>
      <c r="S34" s="13"/>
      <c r="T34" s="49"/>
      <c r="U34" s="13"/>
      <c r="V34" s="13"/>
    </row>
    <row r="35" spans="1:22" ht="12.75">
      <c r="A35" s="17" t="s">
        <v>26</v>
      </c>
      <c r="B35" s="18">
        <v>435377.8395500069</v>
      </c>
      <c r="C35" s="18">
        <v>928707.1043490542</v>
      </c>
      <c r="D35" s="18">
        <v>91716.3643707617</v>
      </c>
      <c r="E35" s="18">
        <v>1455801.3319999997</v>
      </c>
      <c r="F35" s="19"/>
      <c r="G35" s="19">
        <v>207880.01259297767</v>
      </c>
      <c r="H35" s="19">
        <v>432831.1105580889</v>
      </c>
      <c r="I35" s="19">
        <v>1572.9395611086002</v>
      </c>
      <c r="J35" s="19">
        <v>642284.1429999999</v>
      </c>
      <c r="K35" s="19"/>
      <c r="L35" s="79">
        <f t="shared" si="6"/>
        <v>29.90640480812577</v>
      </c>
      <c r="M35" s="79">
        <f t="shared" si="0"/>
        <v>63.79353308278566</v>
      </c>
      <c r="N35" s="79">
        <f t="shared" si="1"/>
        <v>6.300060479046307</v>
      </c>
      <c r="O35" s="101">
        <f t="shared" si="2"/>
        <v>100</v>
      </c>
      <c r="P35" s="15"/>
      <c r="Q35" s="79">
        <f t="shared" si="7"/>
        <v>32.36573950308122</v>
      </c>
      <c r="R35" s="79">
        <f t="shared" si="3"/>
        <v>67.38935022378234</v>
      </c>
      <c r="S35" s="79">
        <f t="shared" si="4"/>
        <v>0.24489777277727381</v>
      </c>
      <c r="T35" s="101">
        <f t="shared" si="5"/>
        <v>100</v>
      </c>
      <c r="U35" s="47"/>
      <c r="V35" s="47"/>
    </row>
    <row r="36" spans="2:7" ht="12.75">
      <c r="B36" s="76"/>
      <c r="C36" s="16"/>
      <c r="D36" s="16"/>
      <c r="E36" s="16"/>
      <c r="F36" s="16"/>
      <c r="G36" s="16"/>
    </row>
    <row r="37" ht="12.75">
      <c r="A37" t="s">
        <v>59</v>
      </c>
    </row>
    <row r="38" spans="8:22" ht="12.75">
      <c r="H38" s="12"/>
      <c r="I38" s="13"/>
      <c r="J38" s="13"/>
      <c r="K38" s="13"/>
      <c r="L38" s="13"/>
      <c r="M38" s="13"/>
      <c r="N38" s="13"/>
      <c r="O38" s="13"/>
      <c r="P38" s="12"/>
      <c r="Q38" s="13"/>
      <c r="R38" s="13"/>
      <c r="S38" s="13"/>
      <c r="T38" s="13"/>
      <c r="U38" s="13"/>
      <c r="V38" s="13"/>
    </row>
  </sheetData>
  <sheetProtection/>
  <mergeCells count="4">
    <mergeCell ref="B3:E3"/>
    <mergeCell ref="G3:J3"/>
    <mergeCell ref="L3:O3"/>
    <mergeCell ref="Q3:T3"/>
  </mergeCells>
  <printOptions/>
  <pageMargins left="0.52" right="0.1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G20">
      <selection activeCell="U35" sqref="A35:U35"/>
    </sheetView>
  </sheetViews>
  <sheetFormatPr defaultColWidth="9.140625" defaultRowHeight="12.75"/>
  <cols>
    <col min="1" max="1" width="32.00390625" style="0" customWidth="1"/>
    <col min="2" max="2" width="18.140625" style="0" customWidth="1"/>
    <col min="3" max="3" width="12.7109375" style="0" customWidth="1"/>
    <col min="4" max="4" width="12.8515625" style="0" customWidth="1"/>
    <col min="5" max="5" width="12.7109375" style="0" bestFit="1" customWidth="1"/>
    <col min="6" max="6" width="14.57421875" style="0" bestFit="1" customWidth="1"/>
    <col min="7" max="7" width="13.00390625" style="0" customWidth="1"/>
    <col min="8" max="8" width="2.7109375" style="0" customWidth="1"/>
    <col min="9" max="13" width="5.57421875" style="0" bestFit="1" customWidth="1"/>
    <col min="14" max="14" width="5.57421875" style="0" customWidth="1"/>
    <col min="15" max="15" width="2.8515625" style="0" customWidth="1"/>
    <col min="16" max="16" width="5.57421875" style="0" bestFit="1" customWidth="1"/>
    <col min="17" max="17" width="5.57421875" style="0" customWidth="1"/>
    <col min="18" max="18" width="6.140625" style="0" bestFit="1" customWidth="1"/>
    <col min="19" max="19" width="7.7109375" style="0" customWidth="1"/>
    <col min="20" max="21" width="6.57421875" style="0" customWidth="1"/>
  </cols>
  <sheetData>
    <row r="1" spans="1:21" ht="12.75">
      <c r="A1" s="11" t="s">
        <v>153</v>
      </c>
      <c r="B1" s="11" t="s">
        <v>194</v>
      </c>
      <c r="C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1"/>
      <c r="G4" s="31" t="s">
        <v>146</v>
      </c>
      <c r="H4" s="30"/>
      <c r="I4" s="30"/>
      <c r="J4" s="30"/>
      <c r="K4" s="30"/>
      <c r="L4" s="30"/>
      <c r="M4" s="31"/>
      <c r="N4" s="31" t="s">
        <v>187</v>
      </c>
      <c r="O4" s="30"/>
      <c r="P4" s="30"/>
      <c r="Q4" s="30"/>
      <c r="R4" s="30"/>
      <c r="S4" s="30"/>
      <c r="T4" s="31"/>
      <c r="U4" s="31" t="s">
        <v>151</v>
      </c>
    </row>
    <row r="5" spans="1:21" ht="12.75">
      <c r="A5" s="1"/>
      <c r="B5" s="1"/>
      <c r="C5" s="1"/>
      <c r="D5" s="1"/>
      <c r="E5" s="1"/>
      <c r="F5" s="14"/>
      <c r="G5" s="14"/>
      <c r="H5" s="1"/>
      <c r="I5" s="1"/>
      <c r="J5" s="1"/>
      <c r="K5" s="1"/>
      <c r="L5" s="1"/>
      <c r="M5" s="14"/>
      <c r="N5" s="14"/>
      <c r="O5" s="1"/>
      <c r="P5" s="1"/>
      <c r="Q5" s="1"/>
      <c r="R5" s="1"/>
      <c r="S5" s="1"/>
      <c r="T5" s="14"/>
      <c r="U5" s="14"/>
    </row>
    <row r="6" spans="1:21" ht="12.75">
      <c r="A6" s="2" t="s">
        <v>0</v>
      </c>
      <c r="B6" s="25">
        <f>+'15 kolicine uvozKN2'!B6+'16 kolicine izvoz KN2'!B6</f>
        <v>7933806.559999999</v>
      </c>
      <c r="C6" s="25">
        <f>+'15 kolicine uvozKN2'!C6+'16 kolicine izvoz KN2'!C6</f>
        <v>4869880.949999999</v>
      </c>
      <c r="D6" s="25">
        <f>+'15 kolicine uvozKN2'!D6+'16 kolicine izvoz KN2'!D6</f>
        <v>7421291.130000001</v>
      </c>
      <c r="E6" s="25">
        <f>+'15 kolicine uvozKN2'!E6+'16 kolicine izvoz KN2'!E6</f>
        <v>14324579.85</v>
      </c>
      <c r="F6" s="25">
        <f>+'15 kolicine uvozKN2'!F6+'16 kolicine izvoz KN2'!F6</f>
        <v>24006938.237</v>
      </c>
      <c r="G6" s="25">
        <f>+'15 kolicine uvozKN2'!G6+'16 kolicine izvoz KN2'!G6</f>
        <v>22939146.696000002</v>
      </c>
      <c r="H6" s="12"/>
      <c r="I6" s="13">
        <f>+B6/B$35*100</f>
        <v>0.1589215921160799</v>
      </c>
      <c r="J6" s="13">
        <f aca="true" t="shared" si="0" ref="J6:J35">+C6/C$35*100</f>
        <v>0.0813524994638488</v>
      </c>
      <c r="K6" s="13">
        <f aca="true" t="shared" si="1" ref="K6:K35">+D6/D$35*100</f>
        <v>0.12996739204370059</v>
      </c>
      <c r="L6" s="13">
        <f aca="true" t="shared" si="2" ref="L6:L35">+E6/E$35*100</f>
        <v>0.29947609578487794</v>
      </c>
      <c r="M6" s="13">
        <f aca="true" t="shared" si="3" ref="M6:M35">+F6/F$35*100</f>
        <v>0.4259370638791771</v>
      </c>
      <c r="N6" s="13">
        <f aca="true" t="shared" si="4" ref="N6:N35">+G6/G$35*100</f>
        <v>0.3562034557902915</v>
      </c>
      <c r="O6" s="12"/>
      <c r="P6" s="13">
        <f aca="true" t="shared" si="5" ref="P6:P35">+B6/$B6*100-100</f>
        <v>0</v>
      </c>
      <c r="Q6" s="13">
        <f>+C6/$B6*100-100</f>
        <v>-38.61860743426041</v>
      </c>
      <c r="R6" s="13">
        <f aca="true" t="shared" si="6" ref="R6:R35">+D6/$B6*100-100</f>
        <v>-6.459893194068471</v>
      </c>
      <c r="S6" s="13">
        <f aca="true" t="shared" si="7" ref="S6:S35">+E6/$B6*100-100</f>
        <v>80.55116092974168</v>
      </c>
      <c r="T6" s="13">
        <f aca="true" t="shared" si="8" ref="T6:T35">+F6/$B6*100-100</f>
        <v>202.59041552684397</v>
      </c>
      <c r="U6" s="13">
        <f>+G6/$B6*100-100</f>
        <v>189.1316611077042</v>
      </c>
    </row>
    <row r="7" spans="1:21" ht="12.75">
      <c r="A7" s="2" t="s">
        <v>1</v>
      </c>
      <c r="B7" s="25">
        <f>+'15 kolicine uvozKN2'!B7+'16 kolicine izvoz KN2'!B7</f>
        <v>43604671.24000001</v>
      </c>
      <c r="C7" s="25">
        <f>+'15 kolicine uvozKN2'!C7+'16 kolicine izvoz KN2'!C7</f>
        <v>42722089.38</v>
      </c>
      <c r="D7" s="25">
        <f>+'15 kolicine uvozKN2'!D7+'16 kolicine izvoz KN2'!D7</f>
        <v>45899272.392</v>
      </c>
      <c r="E7" s="25">
        <f>+'15 kolicine uvozKN2'!E7+'16 kolicine izvoz KN2'!E7</f>
        <v>59444831.366000004</v>
      </c>
      <c r="F7" s="25">
        <f>+'15 kolicine uvozKN2'!F7+'16 kolicine izvoz KN2'!F7</f>
        <v>65476646.979</v>
      </c>
      <c r="G7" s="25">
        <f>+'15 kolicine uvozKN2'!G7+'16 kolicine izvoz KN2'!G7</f>
        <v>69922883.68400005</v>
      </c>
      <c r="H7" s="12"/>
      <c r="I7" s="13">
        <f aca="true" t="shared" si="9" ref="I7:I35">+B7/B$35*100</f>
        <v>0.87344249254787</v>
      </c>
      <c r="J7" s="13">
        <f t="shared" si="0"/>
        <v>0.7136824881480832</v>
      </c>
      <c r="K7" s="13">
        <f t="shared" si="1"/>
        <v>0.803823569914534</v>
      </c>
      <c r="L7" s="13">
        <f t="shared" si="2"/>
        <v>1.2427803257405932</v>
      </c>
      <c r="M7" s="13">
        <f t="shared" si="3"/>
        <v>1.161702941523199</v>
      </c>
      <c r="N7" s="13">
        <f t="shared" si="4"/>
        <v>1.0857759068870032</v>
      </c>
      <c r="O7" s="12"/>
      <c r="P7" s="13">
        <f t="shared" si="5"/>
        <v>0</v>
      </c>
      <c r="Q7" s="13">
        <f aca="true" t="shared" si="10" ref="Q7:Q35">+C7/$B7*100-100</f>
        <v>-2.0240534669835597</v>
      </c>
      <c r="R7" s="13">
        <f t="shared" si="6"/>
        <v>5.2622828856351305</v>
      </c>
      <c r="S7" s="13">
        <f t="shared" si="7"/>
        <v>36.3267504961012</v>
      </c>
      <c r="T7" s="13">
        <f t="shared" si="8"/>
        <v>50.159707932704464</v>
      </c>
      <c r="U7" s="13">
        <f aca="true" t="shared" si="11" ref="U7:U35">+G7/$B7*100-100</f>
        <v>60.356406081230745</v>
      </c>
    </row>
    <row r="8" spans="1:21" ht="12.75">
      <c r="A8" s="1" t="s">
        <v>2</v>
      </c>
      <c r="B8" s="25">
        <f>+'15 kolicine uvozKN2'!B8+'16 kolicine izvoz KN2'!B8</f>
        <v>8093013.900000001</v>
      </c>
      <c r="C8" s="25">
        <f>+'15 kolicine uvozKN2'!C8+'16 kolicine izvoz KN2'!C8</f>
        <v>9208699.200000001</v>
      </c>
      <c r="D8" s="25">
        <f>+'15 kolicine uvozKN2'!D8+'16 kolicine izvoz KN2'!D8</f>
        <v>9937223.509999998</v>
      </c>
      <c r="E8" s="25">
        <f>+'15 kolicine uvozKN2'!E8+'16 kolicine izvoz KN2'!E8</f>
        <v>10244932.402999997</v>
      </c>
      <c r="F8" s="25">
        <f>+'15 kolicine uvozKN2'!F8+'16 kolicine izvoz KN2'!F8</f>
        <v>12972801.157000005</v>
      </c>
      <c r="G8" s="25">
        <f>+'15 kolicine uvozKN2'!G8+'16 kolicine izvoz KN2'!G8</f>
        <v>11360791.337000009</v>
      </c>
      <c r="H8" s="12"/>
      <c r="I8" s="13">
        <f t="shared" si="9"/>
        <v>0.16211066456926135</v>
      </c>
      <c r="J8" s="13">
        <f t="shared" si="0"/>
        <v>0.15383347240362108</v>
      </c>
      <c r="K8" s="13">
        <f t="shared" si="1"/>
        <v>0.17402834643276527</v>
      </c>
      <c r="L8" s="13">
        <f t="shared" si="2"/>
        <v>0.21418515514997302</v>
      </c>
      <c r="M8" s="13">
        <f t="shared" si="3"/>
        <v>0.23016666184381682</v>
      </c>
      <c r="N8" s="13">
        <f t="shared" si="4"/>
        <v>0.17641254002954954</v>
      </c>
      <c r="O8" s="12"/>
      <c r="P8" s="13">
        <f t="shared" si="5"/>
        <v>0</v>
      </c>
      <c r="Q8" s="13">
        <f t="shared" si="10"/>
        <v>13.785782574771048</v>
      </c>
      <c r="R8" s="13">
        <f t="shared" si="6"/>
        <v>22.787673823221738</v>
      </c>
      <c r="S8" s="13">
        <f t="shared" si="7"/>
        <v>26.589828333298613</v>
      </c>
      <c r="T8" s="13">
        <f t="shared" si="8"/>
        <v>60.29629155832791</v>
      </c>
      <c r="U8" s="13">
        <f t="shared" si="11"/>
        <v>40.37775638813628</v>
      </c>
    </row>
    <row r="9" spans="1:21" ht="12.75">
      <c r="A9" s="1" t="s">
        <v>3</v>
      </c>
      <c r="B9" s="25">
        <f>+'15 kolicine uvozKN2'!B9+'16 kolicine izvoz KN2'!B9</f>
        <v>86904373.10000002</v>
      </c>
      <c r="C9" s="25">
        <f>+'15 kolicine uvozKN2'!C9+'16 kolicine izvoz KN2'!C9</f>
        <v>85260603.86</v>
      </c>
      <c r="D9" s="25">
        <f>+'15 kolicine uvozKN2'!D9+'16 kolicine izvoz KN2'!D9</f>
        <v>106449570.97500001</v>
      </c>
      <c r="E9" s="25">
        <f>+'15 kolicine uvozKN2'!E9+'16 kolicine izvoz KN2'!E9</f>
        <v>174549527.18699998</v>
      </c>
      <c r="F9" s="25">
        <f>+'15 kolicine uvozKN2'!F9+'16 kolicine izvoz KN2'!F9</f>
        <v>315249860.70800006</v>
      </c>
      <c r="G9" s="25">
        <f>+'15 kolicine uvozKN2'!G9+'16 kolicine izvoz KN2'!G9</f>
        <v>336457623.2929999</v>
      </c>
      <c r="H9" s="12"/>
      <c r="I9" s="13">
        <f t="shared" si="9"/>
        <v>1.7407761621682178</v>
      </c>
      <c r="J9" s="13">
        <f t="shared" si="0"/>
        <v>1.4242983146863326</v>
      </c>
      <c r="K9" s="13">
        <f t="shared" si="1"/>
        <v>1.8642272458312192</v>
      </c>
      <c r="L9" s="13">
        <f t="shared" si="2"/>
        <v>3.6492107601368264</v>
      </c>
      <c r="M9" s="13">
        <f t="shared" si="3"/>
        <v>5.5932413676699175</v>
      </c>
      <c r="N9" s="13">
        <f t="shared" si="4"/>
        <v>5.224578304163901</v>
      </c>
      <c r="O9" s="12"/>
      <c r="P9" s="13">
        <f t="shared" si="5"/>
        <v>0</v>
      </c>
      <c r="Q9" s="13">
        <f t="shared" si="10"/>
        <v>-1.8914689576191535</v>
      </c>
      <c r="R9" s="13">
        <f t="shared" si="6"/>
        <v>22.490465298575387</v>
      </c>
      <c r="S9" s="13">
        <f t="shared" si="7"/>
        <v>100.85240933289691</v>
      </c>
      <c r="T9" s="13">
        <f t="shared" si="8"/>
        <v>262.7548873118791</v>
      </c>
      <c r="U9" s="13">
        <f t="shared" si="11"/>
        <v>287.15844932894385</v>
      </c>
    </row>
    <row r="10" spans="1:21" ht="12.75">
      <c r="A10" s="2" t="s">
        <v>4</v>
      </c>
      <c r="B10" s="25">
        <f>+'15 kolicine uvozKN2'!B10+'16 kolicine izvoz KN2'!B10</f>
        <v>1769433.29</v>
      </c>
      <c r="C10" s="25">
        <f>+'15 kolicine uvozKN2'!C10+'16 kolicine izvoz KN2'!C10</f>
        <v>1811506.4300000002</v>
      </c>
      <c r="D10" s="25">
        <f>+'15 kolicine uvozKN2'!D10+'16 kolicine izvoz KN2'!D10</f>
        <v>4258423.03</v>
      </c>
      <c r="E10" s="25">
        <f>+'15 kolicine uvozKN2'!E10+'16 kolicine izvoz KN2'!E10</f>
        <v>2175749.42</v>
      </c>
      <c r="F10" s="25">
        <f>+'15 kolicine uvozKN2'!F10+'16 kolicine izvoz KN2'!F10</f>
        <v>2418555.779</v>
      </c>
      <c r="G10" s="25">
        <f>+'15 kolicine uvozKN2'!G10+'16 kolicine izvoz KN2'!G10</f>
        <v>2703997.612</v>
      </c>
      <c r="H10" s="12"/>
      <c r="I10" s="13">
        <f t="shared" si="9"/>
        <v>0.0354434095995899</v>
      </c>
      <c r="J10" s="13">
        <f t="shared" si="0"/>
        <v>0.030261638300487344</v>
      </c>
      <c r="K10" s="13">
        <f t="shared" si="1"/>
        <v>0.07457679879861193</v>
      </c>
      <c r="L10" s="13">
        <f t="shared" si="2"/>
        <v>0.0454871939373365</v>
      </c>
      <c r="M10" s="13">
        <f t="shared" si="3"/>
        <v>0.04291061763751211</v>
      </c>
      <c r="N10" s="13">
        <f t="shared" si="4"/>
        <v>0.041988191915222746</v>
      </c>
      <c r="O10" s="12"/>
      <c r="P10" s="13">
        <f t="shared" si="5"/>
        <v>0</v>
      </c>
      <c r="Q10" s="13">
        <f t="shared" si="10"/>
        <v>2.3777748637248806</v>
      </c>
      <c r="R10" s="13">
        <f t="shared" si="6"/>
        <v>140.66592699858157</v>
      </c>
      <c r="S10" s="13">
        <f t="shared" si="7"/>
        <v>22.96306576214579</v>
      </c>
      <c r="T10" s="13">
        <f t="shared" si="8"/>
        <v>36.68533268072514</v>
      </c>
      <c r="U10" s="13">
        <f t="shared" si="11"/>
        <v>52.81715492082779</v>
      </c>
    </row>
    <row r="11" spans="1:21" ht="12.75">
      <c r="A11" s="1" t="s">
        <v>5</v>
      </c>
      <c r="B11" s="25">
        <f>+'15 kolicine uvozKN2'!B11+'16 kolicine izvoz KN2'!B11</f>
        <v>10163409.259999998</v>
      </c>
      <c r="C11" s="25">
        <f>+'15 kolicine uvozKN2'!C11+'16 kolicine izvoz KN2'!C11</f>
        <v>9814758.429999996</v>
      </c>
      <c r="D11" s="25">
        <f>+'15 kolicine uvozKN2'!D11+'16 kolicine izvoz KN2'!D11</f>
        <v>9195770.542</v>
      </c>
      <c r="E11" s="25">
        <f>+'15 kolicine uvozKN2'!E11+'16 kolicine izvoz KN2'!E11</f>
        <v>7607439.144000001</v>
      </c>
      <c r="F11" s="25">
        <f>+'15 kolicine uvozKN2'!F11+'16 kolicine izvoz KN2'!F11</f>
        <v>10163827.128000002</v>
      </c>
      <c r="G11" s="25">
        <f>+'15 kolicine uvozKN2'!G11+'16 kolicine izvoz KN2'!G11</f>
        <v>12261560.986999992</v>
      </c>
      <c r="H11" s="12"/>
      <c r="I11" s="13">
        <f t="shared" si="9"/>
        <v>0.2035826269157877</v>
      </c>
      <c r="J11" s="13">
        <f t="shared" si="0"/>
        <v>0.16395783348962162</v>
      </c>
      <c r="K11" s="13">
        <f t="shared" si="1"/>
        <v>0.16104344840276152</v>
      </c>
      <c r="L11" s="13">
        <f t="shared" si="2"/>
        <v>0.1590445372655153</v>
      </c>
      <c r="M11" s="13">
        <f t="shared" si="3"/>
        <v>0.18032914659661484</v>
      </c>
      <c r="N11" s="13">
        <f t="shared" si="4"/>
        <v>0.19039986337915585</v>
      </c>
      <c r="O11" s="12"/>
      <c r="P11" s="13">
        <f t="shared" si="5"/>
        <v>0</v>
      </c>
      <c r="Q11" s="13">
        <f t="shared" si="10"/>
        <v>-3.430451545154071</v>
      </c>
      <c r="R11" s="13">
        <f t="shared" si="6"/>
        <v>-9.520808355207365</v>
      </c>
      <c r="S11" s="13">
        <f t="shared" si="7"/>
        <v>-25.14874734071269</v>
      </c>
      <c r="T11" s="13">
        <f t="shared" si="8"/>
        <v>0.0041114943747118105</v>
      </c>
      <c r="U11" s="13">
        <f t="shared" si="11"/>
        <v>20.64417237685845</v>
      </c>
    </row>
    <row r="12" spans="1:21" ht="12.75">
      <c r="A12" s="4" t="s">
        <v>6</v>
      </c>
      <c r="B12" s="25">
        <f>+'15 kolicine uvozKN2'!B12+'16 kolicine izvoz KN2'!B12</f>
        <v>75132703.02999999</v>
      </c>
      <c r="C12" s="25">
        <f>+'15 kolicine uvozKN2'!C12+'16 kolicine izvoz KN2'!C12</f>
        <v>90038657.28</v>
      </c>
      <c r="D12" s="25">
        <f>+'15 kolicine uvozKN2'!D12+'16 kolicine izvoz KN2'!D12</f>
        <v>100361744.66000003</v>
      </c>
      <c r="E12" s="25">
        <f>+'15 kolicine uvozKN2'!E12+'16 kolicine izvoz KN2'!E12</f>
        <v>87652881.36699997</v>
      </c>
      <c r="F12" s="25">
        <f>+'15 kolicine uvozKN2'!F12+'16 kolicine izvoz KN2'!F12</f>
        <v>115259715.53299998</v>
      </c>
      <c r="G12" s="25">
        <f>+'15 kolicine uvozKN2'!G12+'16 kolicine izvoz KN2'!G12</f>
        <v>119332742.91600008</v>
      </c>
      <c r="H12" s="12"/>
      <c r="I12" s="13">
        <f t="shared" si="9"/>
        <v>1.5049785617047131</v>
      </c>
      <c r="J12" s="13">
        <f t="shared" si="0"/>
        <v>1.504116813799497</v>
      </c>
      <c r="K12" s="13">
        <f t="shared" si="1"/>
        <v>1.7576125213155456</v>
      </c>
      <c r="L12" s="13">
        <f t="shared" si="2"/>
        <v>1.832510479955489</v>
      </c>
      <c r="M12" s="13">
        <f t="shared" si="3"/>
        <v>2.0449665148057674</v>
      </c>
      <c r="N12" s="13">
        <f t="shared" si="4"/>
        <v>1.8530216480557118</v>
      </c>
      <c r="O12" s="12"/>
      <c r="P12" s="13">
        <f t="shared" si="5"/>
        <v>0</v>
      </c>
      <c r="Q12" s="13">
        <f t="shared" si="10"/>
        <v>19.83950217264001</v>
      </c>
      <c r="R12" s="13">
        <f t="shared" si="6"/>
        <v>33.57930782807887</v>
      </c>
      <c r="S12" s="13">
        <f t="shared" si="7"/>
        <v>16.664086119729717</v>
      </c>
      <c r="T12" s="13">
        <f t="shared" si="8"/>
        <v>53.408184298889836</v>
      </c>
      <c r="U12" s="13">
        <f t="shared" si="11"/>
        <v>58.82929550445073</v>
      </c>
    </row>
    <row r="13" spans="1:21" ht="12.75">
      <c r="A13" s="4" t="s">
        <v>7</v>
      </c>
      <c r="B13" s="25">
        <f>+'15 kolicine uvozKN2'!B13+'16 kolicine izvoz KN2'!B13</f>
        <v>124272299.51999995</v>
      </c>
      <c r="C13" s="25">
        <f>+'15 kolicine uvozKN2'!C13+'16 kolicine izvoz KN2'!C13</f>
        <v>138985303.20999995</v>
      </c>
      <c r="D13" s="25">
        <f>+'15 kolicine uvozKN2'!D13+'16 kolicine izvoz KN2'!D13</f>
        <v>147722752.83</v>
      </c>
      <c r="E13" s="25">
        <f>+'15 kolicine uvozKN2'!E13+'16 kolicine izvoz KN2'!E13</f>
        <v>203276416.941</v>
      </c>
      <c r="F13" s="25">
        <f>+'15 kolicine uvozKN2'!F13+'16 kolicine izvoz KN2'!F13</f>
        <v>186281548.52899998</v>
      </c>
      <c r="G13" s="25">
        <f>+'15 kolicine uvozKN2'!G13+'16 kolicine izvoz KN2'!G13</f>
        <v>228907439.10799998</v>
      </c>
      <c r="H13" s="12"/>
      <c r="I13" s="13">
        <f t="shared" si="9"/>
        <v>2.4892908021247173</v>
      </c>
      <c r="J13" s="13">
        <f t="shared" si="0"/>
        <v>2.321781973925746</v>
      </c>
      <c r="K13" s="13">
        <f t="shared" si="1"/>
        <v>2.587035139104062</v>
      </c>
      <c r="L13" s="13">
        <f t="shared" si="2"/>
        <v>4.249788011103845</v>
      </c>
      <c r="M13" s="13">
        <f t="shared" si="3"/>
        <v>3.3050535246107198</v>
      </c>
      <c r="N13" s="13">
        <f t="shared" si="4"/>
        <v>3.554518480872411</v>
      </c>
      <c r="O13" s="12"/>
      <c r="P13" s="13">
        <f t="shared" si="5"/>
        <v>0</v>
      </c>
      <c r="Q13" s="13">
        <f t="shared" si="10"/>
        <v>11.83932682249285</v>
      </c>
      <c r="R13" s="13">
        <f t="shared" si="6"/>
        <v>18.870217579120308</v>
      </c>
      <c r="S13" s="13">
        <f t="shared" si="7"/>
        <v>63.57339304587779</v>
      </c>
      <c r="T13" s="13">
        <f t="shared" si="8"/>
        <v>49.89788492569133</v>
      </c>
      <c r="U13" s="13">
        <f t="shared" si="11"/>
        <v>84.19828070467176</v>
      </c>
    </row>
    <row r="14" spans="1:21" ht="12.75">
      <c r="A14" s="1" t="s">
        <v>8</v>
      </c>
      <c r="B14" s="25">
        <f>+'15 kolicine uvozKN2'!B14+'16 kolicine izvoz KN2'!B14</f>
        <v>13208237.310000002</v>
      </c>
      <c r="C14" s="25">
        <f>+'15 kolicine uvozKN2'!C14+'16 kolicine izvoz KN2'!C14</f>
        <v>11540625.639999997</v>
      </c>
      <c r="D14" s="25">
        <f>+'15 kolicine uvozKN2'!D14+'16 kolicine izvoz KN2'!D14</f>
        <v>12276184.943999996</v>
      </c>
      <c r="E14" s="25">
        <f>+'15 kolicine uvozKN2'!E14+'16 kolicine izvoz KN2'!E14</f>
        <v>12316734.072999999</v>
      </c>
      <c r="F14" s="25">
        <f>+'15 kolicine uvozKN2'!F14+'16 kolicine izvoz KN2'!F14</f>
        <v>12155250.224000007</v>
      </c>
      <c r="G14" s="25">
        <f>+'15 kolicine uvozKN2'!G14+'16 kolicine izvoz KN2'!G14</f>
        <v>12549616.074000001</v>
      </c>
      <c r="H14" s="12"/>
      <c r="I14" s="13">
        <f t="shared" si="9"/>
        <v>0.26457339065148683</v>
      </c>
      <c r="J14" s="13">
        <f t="shared" si="0"/>
        <v>0.19278884860431333</v>
      </c>
      <c r="K14" s="13">
        <f t="shared" si="1"/>
        <v>0.21499004869491245</v>
      </c>
      <c r="L14" s="13">
        <f t="shared" si="2"/>
        <v>0.25749917076992784</v>
      </c>
      <c r="M14" s="13">
        <f t="shared" si="3"/>
        <v>0.21566147003068467</v>
      </c>
      <c r="N14" s="13">
        <f t="shared" si="4"/>
        <v>0.19487283784534504</v>
      </c>
      <c r="O14" s="12"/>
      <c r="P14" s="13">
        <f t="shared" si="5"/>
        <v>0</v>
      </c>
      <c r="Q14" s="13">
        <f t="shared" si="10"/>
        <v>-12.62554291583973</v>
      </c>
      <c r="R14" s="13">
        <f t="shared" si="6"/>
        <v>-7.056599182196294</v>
      </c>
      <c r="S14" s="13">
        <f t="shared" si="7"/>
        <v>-6.749600390091743</v>
      </c>
      <c r="T14" s="13">
        <f t="shared" si="8"/>
        <v>-7.972199933164248</v>
      </c>
      <c r="U14" s="13">
        <f t="shared" si="11"/>
        <v>-4.986443085038744</v>
      </c>
    </row>
    <row r="15" spans="1:21" ht="12.75">
      <c r="A15" s="5" t="s">
        <v>9</v>
      </c>
      <c r="B15" s="25">
        <f>+'15 kolicine uvozKN2'!B15+'16 kolicine izvoz KN2'!B15</f>
        <v>354505914.35999995</v>
      </c>
      <c r="C15" s="25">
        <f>+'15 kolicine uvozKN2'!C15+'16 kolicine izvoz KN2'!C15</f>
        <v>366849873.1300002</v>
      </c>
      <c r="D15" s="25">
        <f>+'15 kolicine uvozKN2'!D15+'16 kolicine izvoz KN2'!D15</f>
        <v>473368301.66</v>
      </c>
      <c r="E15" s="25">
        <f>+'15 kolicine uvozKN2'!E15+'16 kolicine izvoz KN2'!E15</f>
        <v>366979883.56</v>
      </c>
      <c r="F15" s="25">
        <f>+'15 kolicine uvozKN2'!F15+'16 kolicine izvoz KN2'!F15</f>
        <v>487867642.605</v>
      </c>
      <c r="G15" s="25">
        <f>+'15 kolicine uvozKN2'!G15+'16 kolicine izvoz KN2'!G15</f>
        <v>451781518.77999973</v>
      </c>
      <c r="H15" s="12"/>
      <c r="I15" s="13">
        <f t="shared" si="9"/>
        <v>7.101086206046579</v>
      </c>
      <c r="J15" s="13">
        <f t="shared" si="0"/>
        <v>6.128312871205064</v>
      </c>
      <c r="K15" s="13">
        <f t="shared" si="1"/>
        <v>8.289991938762</v>
      </c>
      <c r="L15" s="13">
        <f t="shared" si="2"/>
        <v>7.672246160862996</v>
      </c>
      <c r="M15" s="13">
        <f t="shared" si="3"/>
        <v>8.655868949275769</v>
      </c>
      <c r="N15" s="13">
        <f t="shared" si="4"/>
        <v>7.015349802862709</v>
      </c>
      <c r="O15" s="12"/>
      <c r="P15" s="13">
        <f t="shared" si="5"/>
        <v>0</v>
      </c>
      <c r="Q15" s="13">
        <f t="shared" si="10"/>
        <v>3.482017723818558</v>
      </c>
      <c r="R15" s="13">
        <f t="shared" si="6"/>
        <v>33.52902800354852</v>
      </c>
      <c r="S15" s="13">
        <f t="shared" si="7"/>
        <v>3.518691422262904</v>
      </c>
      <c r="T15" s="13">
        <f t="shared" si="8"/>
        <v>37.61904183905139</v>
      </c>
      <c r="U15" s="13">
        <f t="shared" si="11"/>
        <v>27.439769120809828</v>
      </c>
    </row>
    <row r="16" spans="1:21" ht="12.75">
      <c r="A16" s="5" t="s">
        <v>10</v>
      </c>
      <c r="B16" s="25">
        <f>+'15 kolicine uvozKN2'!B16+'16 kolicine izvoz KN2'!B16</f>
        <v>76286256.53999998</v>
      </c>
      <c r="C16" s="25">
        <f>+'15 kolicine uvozKN2'!C16+'16 kolicine izvoz KN2'!C16</f>
        <v>71559760.42999999</v>
      </c>
      <c r="D16" s="25">
        <f>+'15 kolicine uvozKN2'!D16+'16 kolicine izvoz KN2'!D16</f>
        <v>61987853.4</v>
      </c>
      <c r="E16" s="25">
        <f>+'15 kolicine uvozKN2'!E16+'16 kolicine izvoz KN2'!E16</f>
        <v>67915148.862</v>
      </c>
      <c r="F16" s="25">
        <f>+'15 kolicine uvozKN2'!F16+'16 kolicine izvoz KN2'!F16</f>
        <v>69557058.47300002</v>
      </c>
      <c r="G16" s="25">
        <f>+'15 kolicine uvozKN2'!G16+'16 kolicine izvoz KN2'!G16</f>
        <v>79080966.11799997</v>
      </c>
      <c r="H16" s="12"/>
      <c r="I16" s="13">
        <f t="shared" si="9"/>
        <v>1.528085321242381</v>
      </c>
      <c r="J16" s="13">
        <f t="shared" si="0"/>
        <v>1.1954225230115172</v>
      </c>
      <c r="K16" s="13">
        <f t="shared" si="1"/>
        <v>1.085579248093079</v>
      </c>
      <c r="L16" s="13">
        <f t="shared" si="2"/>
        <v>1.4198645851271203</v>
      </c>
      <c r="M16" s="13">
        <f t="shared" si="3"/>
        <v>1.234098616224214</v>
      </c>
      <c r="N16" s="13">
        <f t="shared" si="4"/>
        <v>1.2279843619195512</v>
      </c>
      <c r="O16" s="12"/>
      <c r="P16" s="13">
        <f t="shared" si="5"/>
        <v>0</v>
      </c>
      <c r="Q16" s="13">
        <f t="shared" si="10"/>
        <v>-6.19573737704863</v>
      </c>
      <c r="R16" s="13">
        <f t="shared" si="6"/>
        <v>-18.74309186019994</v>
      </c>
      <c r="S16" s="13">
        <f t="shared" si="7"/>
        <v>-10.973284124396201</v>
      </c>
      <c r="T16" s="13">
        <f t="shared" si="8"/>
        <v>-8.82098345390898</v>
      </c>
      <c r="U16" s="13">
        <f t="shared" si="11"/>
        <v>3.663450934356206</v>
      </c>
    </row>
    <row r="17" spans="1:21" ht="12.75">
      <c r="A17" s="1" t="s">
        <v>11</v>
      </c>
      <c r="B17" s="25">
        <f>+'15 kolicine uvozKN2'!B17+'16 kolicine izvoz KN2'!B17</f>
        <v>26441279.309999995</v>
      </c>
      <c r="C17" s="25">
        <f>+'15 kolicine uvozKN2'!C17+'16 kolicine izvoz KN2'!C17</f>
        <v>25397294.379999995</v>
      </c>
      <c r="D17" s="25">
        <f>+'15 kolicine uvozKN2'!D17+'16 kolicine izvoz KN2'!D17</f>
        <v>74611700.44999999</v>
      </c>
      <c r="E17" s="25">
        <f>+'15 kolicine uvozKN2'!E17+'16 kolicine izvoz KN2'!E17</f>
        <v>148533317.582</v>
      </c>
      <c r="F17" s="25">
        <f>+'15 kolicine uvozKN2'!F17+'16 kolicine izvoz KN2'!F17</f>
        <v>81209754.49799998</v>
      </c>
      <c r="G17" s="25">
        <f>+'15 kolicine uvozKN2'!G17+'16 kolicine izvoz KN2'!G17</f>
        <v>22864695.052</v>
      </c>
      <c r="H17" s="12"/>
      <c r="I17" s="13">
        <f t="shared" si="9"/>
        <v>0.529643642525507</v>
      </c>
      <c r="J17" s="13">
        <f t="shared" si="0"/>
        <v>0.42426773850234684</v>
      </c>
      <c r="K17" s="13">
        <f t="shared" si="1"/>
        <v>1.3066578245707898</v>
      </c>
      <c r="L17" s="13">
        <f t="shared" si="2"/>
        <v>3.1053042050257917</v>
      </c>
      <c r="M17" s="13">
        <f t="shared" si="3"/>
        <v>1.4408436447724806</v>
      </c>
      <c r="N17" s="13">
        <f t="shared" si="4"/>
        <v>0.3550473564273325</v>
      </c>
      <c r="O17" s="12"/>
      <c r="P17" s="13">
        <f t="shared" si="5"/>
        <v>0</v>
      </c>
      <c r="Q17" s="13">
        <f t="shared" si="10"/>
        <v>-3.9483147458949475</v>
      </c>
      <c r="R17" s="13">
        <f t="shared" si="6"/>
        <v>182.1788597111567</v>
      </c>
      <c r="S17" s="13">
        <f t="shared" si="7"/>
        <v>461.7478482814</v>
      </c>
      <c r="T17" s="13">
        <f t="shared" si="8"/>
        <v>207.13247095909895</v>
      </c>
      <c r="U17" s="13">
        <f t="shared" si="11"/>
        <v>-13.526517442926234</v>
      </c>
    </row>
    <row r="18" spans="1:21" ht="12.75">
      <c r="A18" s="1" t="s">
        <v>12</v>
      </c>
      <c r="B18" s="25">
        <f>+'15 kolicine uvozKN2'!B18+'16 kolicine izvoz KN2'!B18</f>
        <v>516453.8200000002</v>
      </c>
      <c r="C18" s="25">
        <f>+'15 kolicine uvozKN2'!C18+'16 kolicine izvoz KN2'!C18</f>
        <v>711075.2500000001</v>
      </c>
      <c r="D18" s="25">
        <f>+'15 kolicine uvozKN2'!D18+'16 kolicine izvoz KN2'!D18</f>
        <v>442644.75000000006</v>
      </c>
      <c r="E18" s="25">
        <f>+'15 kolicine uvozKN2'!E18+'16 kolicine izvoz KN2'!E18</f>
        <v>439636.995</v>
      </c>
      <c r="F18" s="25">
        <f>+'15 kolicine uvozKN2'!F18+'16 kolicine izvoz KN2'!F18</f>
        <v>480945.498</v>
      </c>
      <c r="G18" s="25">
        <f>+'15 kolicine uvozKN2'!G18+'16 kolicine izvoz KN2'!G18</f>
        <v>722299.2440000003</v>
      </c>
      <c r="H18" s="12"/>
      <c r="I18" s="13">
        <f t="shared" si="9"/>
        <v>0.010345054761308849</v>
      </c>
      <c r="J18" s="13">
        <f t="shared" si="0"/>
        <v>0.011878678244563899</v>
      </c>
      <c r="K18" s="13">
        <f t="shared" si="1"/>
        <v>0.007751937331602276</v>
      </c>
      <c r="L18" s="13">
        <f t="shared" si="2"/>
        <v>0.009191248344027061</v>
      </c>
      <c r="M18" s="13">
        <f t="shared" si="3"/>
        <v>0.00853305453955414</v>
      </c>
      <c r="N18" s="13">
        <f t="shared" si="4"/>
        <v>0.011216000762241914</v>
      </c>
      <c r="O18" s="12"/>
      <c r="P18" s="13">
        <f t="shared" si="5"/>
        <v>0</v>
      </c>
      <c r="Q18" s="13">
        <f t="shared" si="10"/>
        <v>37.684188297803644</v>
      </c>
      <c r="R18" s="13">
        <f t="shared" si="6"/>
        <v>-14.291514002161918</v>
      </c>
      <c r="S18" s="13">
        <f t="shared" si="7"/>
        <v>-14.87390005170262</v>
      </c>
      <c r="T18" s="13">
        <f t="shared" si="8"/>
        <v>-6.875410854740153</v>
      </c>
      <c r="U18" s="13">
        <f t="shared" si="11"/>
        <v>39.85746954103274</v>
      </c>
    </row>
    <row r="19" spans="1:21" ht="12.75">
      <c r="A19" s="1" t="s">
        <v>13</v>
      </c>
      <c r="B19" s="25">
        <f>+'15 kolicine uvozKN2'!B19+'16 kolicine izvoz KN2'!B19</f>
        <v>832279.8899999998</v>
      </c>
      <c r="C19" s="25">
        <f>+'15 kolicine uvozKN2'!C19+'16 kolicine izvoz KN2'!C19</f>
        <v>840912.0100000001</v>
      </c>
      <c r="D19" s="25">
        <f>+'15 kolicine uvozKN2'!D19+'16 kolicine izvoz KN2'!D19</f>
        <v>995851.2</v>
      </c>
      <c r="E19" s="25">
        <f>+'15 kolicine uvozKN2'!E19+'16 kolicine izvoz KN2'!E19</f>
        <v>961804.1700000002</v>
      </c>
      <c r="F19" s="25">
        <f>+'15 kolicine uvozKN2'!F19+'16 kolicine izvoz KN2'!F19</f>
        <v>1232165.735</v>
      </c>
      <c r="G19" s="25">
        <f>+'15 kolicine uvozKN2'!G19+'16 kolicine izvoz KN2'!G19</f>
        <v>1399287.0119999999</v>
      </c>
      <c r="H19" s="12"/>
      <c r="I19" s="13">
        <f t="shared" si="9"/>
        <v>0.016671347379686532</v>
      </c>
      <c r="J19" s="13">
        <f t="shared" si="0"/>
        <v>0.014047631665958701</v>
      </c>
      <c r="K19" s="13">
        <f t="shared" si="1"/>
        <v>0.017440116694032684</v>
      </c>
      <c r="L19" s="13">
        <f t="shared" si="2"/>
        <v>0.020107909673959135</v>
      </c>
      <c r="M19" s="13">
        <f t="shared" si="3"/>
        <v>0.021861390661202972</v>
      </c>
      <c r="N19" s="13">
        <f t="shared" si="4"/>
        <v>0.021728396261739964</v>
      </c>
      <c r="O19" s="12"/>
      <c r="P19" s="13">
        <f t="shared" si="5"/>
        <v>0</v>
      </c>
      <c r="Q19" s="13">
        <f t="shared" si="10"/>
        <v>1.0371655141157277</v>
      </c>
      <c r="R19" s="13">
        <f t="shared" si="6"/>
        <v>19.65340169399026</v>
      </c>
      <c r="S19" s="13">
        <f t="shared" si="7"/>
        <v>15.562586763931122</v>
      </c>
      <c r="T19" s="13">
        <f t="shared" si="8"/>
        <v>48.047039199757734</v>
      </c>
      <c r="U19" s="13">
        <f t="shared" si="11"/>
        <v>68.12697613058992</v>
      </c>
    </row>
    <row r="20" spans="1:21" ht="12.75">
      <c r="A20" s="1" t="s">
        <v>14</v>
      </c>
      <c r="B20" s="25">
        <f>+'15 kolicine uvozKN2'!B20+'16 kolicine izvoz KN2'!B20</f>
        <v>85911997.91</v>
      </c>
      <c r="C20" s="25">
        <f>+'15 kolicine uvozKN2'!C20+'16 kolicine izvoz KN2'!C20</f>
        <v>75422914.59</v>
      </c>
      <c r="D20" s="25">
        <f>+'15 kolicine uvozKN2'!D20+'16 kolicine izvoz KN2'!D20</f>
        <v>71954055.46999998</v>
      </c>
      <c r="E20" s="25">
        <f>+'15 kolicine uvozKN2'!E20+'16 kolicine izvoz KN2'!E20</f>
        <v>87900916.951</v>
      </c>
      <c r="F20" s="25">
        <f>+'15 kolicine uvozKN2'!F20+'16 kolicine izvoz KN2'!F20</f>
        <v>93411913.65000002</v>
      </c>
      <c r="G20" s="25">
        <f>+'15 kolicine uvozKN2'!G20+'16 kolicine izvoz KN2'!G20</f>
        <v>91578124.47100002</v>
      </c>
      <c r="H20" s="12"/>
      <c r="I20" s="13">
        <f t="shared" si="9"/>
        <v>1.7208979556631046</v>
      </c>
      <c r="J20" s="13">
        <f t="shared" si="0"/>
        <v>1.259957416155089</v>
      </c>
      <c r="K20" s="13">
        <f t="shared" si="1"/>
        <v>1.260115089488972</v>
      </c>
      <c r="L20" s="13">
        <f t="shared" si="2"/>
        <v>1.8376960232028223</v>
      </c>
      <c r="M20" s="13">
        <f t="shared" si="3"/>
        <v>1.6573373846605213</v>
      </c>
      <c r="N20" s="13">
        <f t="shared" si="4"/>
        <v>1.422042626243453</v>
      </c>
      <c r="O20" s="12"/>
      <c r="P20" s="13">
        <f t="shared" si="5"/>
        <v>0</v>
      </c>
      <c r="Q20" s="13">
        <f t="shared" si="10"/>
        <v>-12.209101842781251</v>
      </c>
      <c r="R20" s="13">
        <f t="shared" si="6"/>
        <v>-16.24679064572811</v>
      </c>
      <c r="S20" s="13">
        <f t="shared" si="7"/>
        <v>2.315065519816642</v>
      </c>
      <c r="T20" s="13">
        <f t="shared" si="8"/>
        <v>8.729765251015124</v>
      </c>
      <c r="U20" s="13">
        <f t="shared" si="11"/>
        <v>6.595268063647836</v>
      </c>
    </row>
    <row r="21" spans="1:21" ht="12.75">
      <c r="A21" s="2" t="s">
        <v>15</v>
      </c>
      <c r="B21" s="25">
        <f>+'15 kolicine uvozKN2'!B21+'16 kolicine izvoz KN2'!B21</f>
        <v>21342019.040000007</v>
      </c>
      <c r="C21" s="25">
        <f>+'15 kolicine uvozKN2'!C21+'16 kolicine izvoz KN2'!C21</f>
        <v>34550074.169999994</v>
      </c>
      <c r="D21" s="25">
        <f>+'15 kolicine uvozKN2'!D21+'16 kolicine izvoz KN2'!D21</f>
        <v>27858916.145000007</v>
      </c>
      <c r="E21" s="25">
        <f>+'15 kolicine uvozKN2'!E21+'16 kolicine izvoz KN2'!E21</f>
        <v>26444805.097000003</v>
      </c>
      <c r="F21" s="25">
        <f>+'15 kolicine uvozKN2'!F21+'16 kolicine izvoz KN2'!F21</f>
        <v>29471552.82100001</v>
      </c>
      <c r="G21" s="25">
        <f>+'15 kolicine uvozKN2'!G21+'16 kolicine izvoz KN2'!G21</f>
        <v>31401519.61199998</v>
      </c>
      <c r="H21" s="12"/>
      <c r="I21" s="13">
        <f t="shared" si="9"/>
        <v>0.4275006731205824</v>
      </c>
      <c r="J21" s="13">
        <f t="shared" si="0"/>
        <v>0.57716706409237</v>
      </c>
      <c r="K21" s="13">
        <f t="shared" si="1"/>
        <v>0.48788689368258154</v>
      </c>
      <c r="L21" s="13">
        <f t="shared" si="2"/>
        <v>0.5528669648374784</v>
      </c>
      <c r="M21" s="13">
        <f t="shared" si="3"/>
        <v>0.5228916137747976</v>
      </c>
      <c r="N21" s="13">
        <f t="shared" si="4"/>
        <v>0.4876088004098008</v>
      </c>
      <c r="O21" s="12"/>
      <c r="P21" s="13">
        <f t="shared" si="5"/>
        <v>0</v>
      </c>
      <c r="Q21" s="13">
        <f t="shared" si="10"/>
        <v>61.8875613654217</v>
      </c>
      <c r="R21" s="13">
        <f t="shared" si="6"/>
        <v>30.53552287056715</v>
      </c>
      <c r="S21" s="13">
        <f t="shared" si="7"/>
        <v>23.909575038032543</v>
      </c>
      <c r="T21" s="13">
        <f t="shared" si="8"/>
        <v>38.091680856264475</v>
      </c>
      <c r="U21" s="13">
        <f t="shared" si="11"/>
        <v>47.13471838417013</v>
      </c>
    </row>
    <row r="22" spans="1:21" ht="12.75">
      <c r="A22" s="1" t="s">
        <v>16</v>
      </c>
      <c r="B22" s="25">
        <f>+'15 kolicine uvozKN2'!B22+'16 kolicine izvoz KN2'!B22</f>
        <v>82793975.49000004</v>
      </c>
      <c r="C22" s="25">
        <f>+'15 kolicine uvozKN2'!C22+'16 kolicine izvoz KN2'!C22</f>
        <v>90686146.14999999</v>
      </c>
      <c r="D22" s="25">
        <f>+'15 kolicine uvozKN2'!D22+'16 kolicine izvoz KN2'!D22</f>
        <v>77479544.35400002</v>
      </c>
      <c r="E22" s="25">
        <f>+'15 kolicine uvozKN2'!E22+'16 kolicine izvoz KN2'!E22</f>
        <v>105699213.17900002</v>
      </c>
      <c r="F22" s="25">
        <f>+'15 kolicine uvozKN2'!F22+'16 kolicine izvoz KN2'!F22</f>
        <v>117764167.13599998</v>
      </c>
      <c r="G22" s="25">
        <f>+'15 kolicine uvozKN2'!G22+'16 kolicine izvoz KN2'!G22</f>
        <v>94221992.39199993</v>
      </c>
      <c r="H22" s="12"/>
      <c r="I22" s="13">
        <f t="shared" si="9"/>
        <v>1.658441039995624</v>
      </c>
      <c r="J22" s="13">
        <f t="shared" si="0"/>
        <v>1.5149332667046798</v>
      </c>
      <c r="K22" s="13">
        <f t="shared" si="1"/>
        <v>1.3568817258383996</v>
      </c>
      <c r="L22" s="13">
        <f t="shared" si="2"/>
        <v>2.2097951927281443</v>
      </c>
      <c r="M22" s="13">
        <f t="shared" si="3"/>
        <v>2.0894011174976357</v>
      </c>
      <c r="N22" s="13">
        <f t="shared" si="4"/>
        <v>1.4630971128202128</v>
      </c>
      <c r="O22" s="12"/>
      <c r="P22" s="13">
        <f t="shared" si="5"/>
        <v>0</v>
      </c>
      <c r="Q22" s="13">
        <f t="shared" si="10"/>
        <v>9.532300645417351</v>
      </c>
      <c r="R22" s="13">
        <f t="shared" si="6"/>
        <v>-6.418862126800406</v>
      </c>
      <c r="S22" s="13">
        <f t="shared" si="7"/>
        <v>27.66534346664693</v>
      </c>
      <c r="T22" s="13">
        <f t="shared" si="8"/>
        <v>42.237604172327366</v>
      </c>
      <c r="U22" s="13">
        <f t="shared" si="11"/>
        <v>13.802957080349614</v>
      </c>
    </row>
    <row r="23" spans="1:21" ht="12.75">
      <c r="A23" s="1" t="s">
        <v>17</v>
      </c>
      <c r="B23" s="25">
        <f>+'15 kolicine uvozKN2'!B23+'16 kolicine izvoz KN2'!B23</f>
        <v>13299376.59</v>
      </c>
      <c r="C23" s="25">
        <f>+'15 kolicine uvozKN2'!C23+'16 kolicine izvoz KN2'!C23</f>
        <v>14454741.040000003</v>
      </c>
      <c r="D23" s="25">
        <f>+'15 kolicine uvozKN2'!D23+'16 kolicine izvoz KN2'!D23</f>
        <v>17758375.087000005</v>
      </c>
      <c r="E23" s="25">
        <f>+'15 kolicine uvozKN2'!E23+'16 kolicine izvoz KN2'!E23</f>
        <v>17936160.895000003</v>
      </c>
      <c r="F23" s="25">
        <f>+'15 kolicine uvozKN2'!F23+'16 kolicine izvoz KN2'!F23</f>
        <v>20094494.653000005</v>
      </c>
      <c r="G23" s="25">
        <f>+'15 kolicine uvozKN2'!G23+'16 kolicine izvoz KN2'!G23</f>
        <v>20490816.76900001</v>
      </c>
      <c r="H23" s="12"/>
      <c r="I23" s="13">
        <f t="shared" si="9"/>
        <v>0.2663989959737714</v>
      </c>
      <c r="J23" s="13">
        <f t="shared" si="0"/>
        <v>0.24146982745166978</v>
      </c>
      <c r="K23" s="13">
        <f t="shared" si="1"/>
        <v>0.31099840399216555</v>
      </c>
      <c r="L23" s="13">
        <f t="shared" si="2"/>
        <v>0.374981430132766</v>
      </c>
      <c r="M23" s="13">
        <f t="shared" si="3"/>
        <v>0.3565215175770874</v>
      </c>
      <c r="N23" s="13">
        <f t="shared" si="4"/>
        <v>0.31818532057062954</v>
      </c>
      <c r="O23" s="12"/>
      <c r="P23" s="13">
        <f t="shared" si="5"/>
        <v>0</v>
      </c>
      <c r="Q23" s="13">
        <f t="shared" si="10"/>
        <v>8.687357953821234</v>
      </c>
      <c r="R23" s="13">
        <f t="shared" si="6"/>
        <v>33.52787603858661</v>
      </c>
      <c r="S23" s="13">
        <f t="shared" si="7"/>
        <v>34.864674096727725</v>
      </c>
      <c r="T23" s="13">
        <f t="shared" si="8"/>
        <v>51.09350815818959</v>
      </c>
      <c r="U23" s="13">
        <f t="shared" si="11"/>
        <v>54.073513373607</v>
      </c>
    </row>
    <row r="24" spans="1:21" ht="12.75">
      <c r="A24" s="5" t="s">
        <v>18</v>
      </c>
      <c r="B24" s="25">
        <f>+'15 kolicine uvozKN2'!B24+'16 kolicine izvoz KN2'!B24</f>
        <v>38177232.980000004</v>
      </c>
      <c r="C24" s="25">
        <f>+'15 kolicine uvozKN2'!C24+'16 kolicine izvoz KN2'!C24</f>
        <v>39371505.74999999</v>
      </c>
      <c r="D24" s="25">
        <f>+'15 kolicine uvozKN2'!D24+'16 kolicine izvoz KN2'!D24</f>
        <v>42056733.487</v>
      </c>
      <c r="E24" s="25">
        <f>+'15 kolicine uvozKN2'!E24+'16 kolicine izvoz KN2'!E24</f>
        <v>49222146.79199999</v>
      </c>
      <c r="F24" s="25">
        <f>+'15 kolicine uvozKN2'!F24+'16 kolicine izvoz KN2'!F24</f>
        <v>54455759.962</v>
      </c>
      <c r="G24" s="25">
        <f>+'15 kolicine uvozKN2'!G24+'16 kolicine izvoz KN2'!G24</f>
        <v>58974639.57500002</v>
      </c>
      <c r="H24" s="12"/>
      <c r="I24" s="13">
        <f t="shared" si="9"/>
        <v>0.7647258099733798</v>
      </c>
      <c r="J24" s="13">
        <f t="shared" si="0"/>
        <v>0.657710205506727</v>
      </c>
      <c r="K24" s="13">
        <f t="shared" si="1"/>
        <v>0.7365300556781095</v>
      </c>
      <c r="L24" s="13">
        <f t="shared" si="2"/>
        <v>1.0290602936894035</v>
      </c>
      <c r="M24" s="13">
        <f t="shared" si="3"/>
        <v>0.9661676253981997</v>
      </c>
      <c r="N24" s="13">
        <f t="shared" si="4"/>
        <v>0.9157694790916077</v>
      </c>
      <c r="O24" s="12"/>
      <c r="P24" s="13">
        <f t="shared" si="5"/>
        <v>0</v>
      </c>
      <c r="Q24" s="13">
        <f t="shared" si="10"/>
        <v>3.1282329199332963</v>
      </c>
      <c r="R24" s="13">
        <f t="shared" si="6"/>
        <v>10.16181688450905</v>
      </c>
      <c r="S24" s="13">
        <f t="shared" si="7"/>
        <v>28.930629461244905</v>
      </c>
      <c r="T24" s="13">
        <f t="shared" si="8"/>
        <v>42.639357835409044</v>
      </c>
      <c r="U24" s="13">
        <f t="shared" si="11"/>
        <v>54.47594016542581</v>
      </c>
    </row>
    <row r="25" spans="1:21" ht="12.75">
      <c r="A25" s="4" t="s">
        <v>19</v>
      </c>
      <c r="B25" s="25">
        <f>+'15 kolicine uvozKN2'!B25+'16 kolicine izvoz KN2'!B25</f>
        <v>50403600.8</v>
      </c>
      <c r="C25" s="25">
        <f>+'15 kolicine uvozKN2'!C25+'16 kolicine izvoz KN2'!C25</f>
        <v>52468765.709999904</v>
      </c>
      <c r="D25" s="25">
        <f>+'15 kolicine uvozKN2'!D25+'16 kolicine izvoz KN2'!D25</f>
        <v>52198041.45800003</v>
      </c>
      <c r="E25" s="25">
        <f>+'15 kolicine uvozKN2'!E25+'16 kolicine izvoz KN2'!E25</f>
        <v>57284379.227000006</v>
      </c>
      <c r="F25" s="25">
        <f>+'15 kolicine uvozKN2'!F25+'16 kolicine izvoz KN2'!F25</f>
        <v>60526958.779000014</v>
      </c>
      <c r="G25" s="25">
        <f>+'15 kolicine uvozKN2'!G25+'16 kolicine izvoz KN2'!G25</f>
        <v>73158952.58700007</v>
      </c>
      <c r="H25" s="12"/>
      <c r="I25" s="13">
        <f t="shared" si="9"/>
        <v>1.009631433151468</v>
      </c>
      <c r="J25" s="13">
        <f t="shared" si="0"/>
        <v>0.8765029942449777</v>
      </c>
      <c r="K25" s="13">
        <f t="shared" si="1"/>
        <v>0.9141324870899149</v>
      </c>
      <c r="L25" s="13">
        <f t="shared" si="2"/>
        <v>1.1976129436258702</v>
      </c>
      <c r="M25" s="13">
        <f t="shared" si="3"/>
        <v>1.0738843434907301</v>
      </c>
      <c r="N25" s="13">
        <f t="shared" si="4"/>
        <v>1.1360262035392805</v>
      </c>
      <c r="O25" s="12"/>
      <c r="P25" s="13">
        <f t="shared" si="5"/>
        <v>0</v>
      </c>
      <c r="Q25" s="13">
        <f t="shared" si="10"/>
        <v>4.097256698374423</v>
      </c>
      <c r="R25" s="13">
        <f t="shared" si="6"/>
        <v>3.560143778458041</v>
      </c>
      <c r="S25" s="13">
        <f t="shared" si="7"/>
        <v>13.65136283477591</v>
      </c>
      <c r="T25" s="13">
        <f t="shared" si="8"/>
        <v>20.08459280353641</v>
      </c>
      <c r="U25" s="13">
        <f t="shared" si="11"/>
        <v>45.146282062848314</v>
      </c>
    </row>
    <row r="26" spans="1:21" ht="12.75">
      <c r="A26" s="1" t="s">
        <v>20</v>
      </c>
      <c r="B26" s="25">
        <f>+'15 kolicine uvozKN2'!B26+'16 kolicine izvoz KN2'!B26</f>
        <v>50340830.099999994</v>
      </c>
      <c r="C26" s="25">
        <f>+'15 kolicine uvozKN2'!C26+'16 kolicine izvoz KN2'!C26</f>
        <v>47267291.5</v>
      </c>
      <c r="D26" s="25">
        <f>+'15 kolicine uvozKN2'!D26+'16 kolicine izvoz KN2'!D26</f>
        <v>43214417.691000015</v>
      </c>
      <c r="E26" s="25">
        <f>+'15 kolicine uvozKN2'!E26+'16 kolicine izvoz KN2'!E26</f>
        <v>39749830.59399999</v>
      </c>
      <c r="F26" s="25">
        <f>+'15 kolicine uvozKN2'!F26+'16 kolicine izvoz KN2'!F26</f>
        <v>41382677.864999995</v>
      </c>
      <c r="G26" s="25">
        <f>+'15 kolicine uvozKN2'!G26+'16 kolicine izvoz KN2'!G26</f>
        <v>46143300.285</v>
      </c>
      <c r="H26" s="12"/>
      <c r="I26" s="13">
        <f t="shared" si="9"/>
        <v>1.0083740771135057</v>
      </c>
      <c r="J26" s="13">
        <f t="shared" si="0"/>
        <v>0.7896111518724775</v>
      </c>
      <c r="K26" s="13">
        <f t="shared" si="1"/>
        <v>0.7568043171466888</v>
      </c>
      <c r="L26" s="13">
        <f t="shared" si="2"/>
        <v>0.8310277997020215</v>
      </c>
      <c r="M26" s="13">
        <f t="shared" si="3"/>
        <v>0.7342217541972808</v>
      </c>
      <c r="N26" s="13">
        <f t="shared" si="4"/>
        <v>0.7165219892835957</v>
      </c>
      <c r="O26" s="12"/>
      <c r="P26" s="13">
        <f t="shared" si="5"/>
        <v>0</v>
      </c>
      <c r="Q26" s="13">
        <f t="shared" si="10"/>
        <v>-6.105458717892688</v>
      </c>
      <c r="R26" s="13">
        <f t="shared" si="6"/>
        <v>-14.156326772609134</v>
      </c>
      <c r="S26" s="13">
        <f t="shared" si="7"/>
        <v>-21.038587335491727</v>
      </c>
      <c r="T26" s="13">
        <f t="shared" si="8"/>
        <v>-17.79500301684537</v>
      </c>
      <c r="U26" s="13">
        <f t="shared" si="11"/>
        <v>-8.338221294050527</v>
      </c>
    </row>
    <row r="27" spans="1:21" ht="12.75">
      <c r="A27" s="1" t="s">
        <v>21</v>
      </c>
      <c r="B27" s="25">
        <f>+'15 kolicine uvozKN2'!B27+'16 kolicine izvoz KN2'!B27</f>
        <v>3585218381.470001</v>
      </c>
      <c r="C27" s="25">
        <f>+'15 kolicine uvozKN2'!C27+'16 kolicine izvoz KN2'!C27</f>
        <v>4524840210.710003</v>
      </c>
      <c r="D27" s="25">
        <f>+'15 kolicine uvozKN2'!D27+'16 kolicine izvoz KN2'!D27</f>
        <v>4078877006.194998</v>
      </c>
      <c r="E27" s="25">
        <f>+'15 kolicine uvozKN2'!E27+'16 kolicine izvoz KN2'!E27</f>
        <v>2988490474.319001</v>
      </c>
      <c r="F27" s="25">
        <f>+'15 kolicine uvozKN2'!F27+'16 kolicine izvoz KN2'!F27</f>
        <v>3109552351.4760013</v>
      </c>
      <c r="G27" s="25">
        <f>+'15 kolicine uvozKN2'!G27+'16 kolicine izvoz KN2'!G27</f>
        <v>3361993514.4649987</v>
      </c>
      <c r="H27" s="12"/>
      <c r="I27" s="13">
        <f t="shared" si="9"/>
        <v>71.8152892887078</v>
      </c>
      <c r="J27" s="13">
        <f t="shared" si="0"/>
        <v>75.5885132706965</v>
      </c>
      <c r="K27" s="13">
        <f t="shared" si="1"/>
        <v>71.43244991686251</v>
      </c>
      <c r="L27" s="13">
        <f t="shared" si="2"/>
        <v>62.47872320941773</v>
      </c>
      <c r="M27" s="13">
        <f t="shared" si="3"/>
        <v>55.170450537710494</v>
      </c>
      <c r="N27" s="13">
        <f t="shared" si="4"/>
        <v>52.2056780955066</v>
      </c>
      <c r="O27" s="12"/>
      <c r="P27" s="13">
        <f t="shared" si="5"/>
        <v>0</v>
      </c>
      <c r="Q27" s="13">
        <f t="shared" si="10"/>
        <v>26.208217443500345</v>
      </c>
      <c r="R27" s="13">
        <f t="shared" si="6"/>
        <v>13.769276295035283</v>
      </c>
      <c r="S27" s="13">
        <f t="shared" si="7"/>
        <v>-16.6441160247073</v>
      </c>
      <c r="T27" s="13">
        <f t="shared" si="8"/>
        <v>-13.267421378079874</v>
      </c>
      <c r="U27" s="13">
        <f t="shared" si="11"/>
        <v>-6.226255788454267</v>
      </c>
    </row>
    <row r="28" spans="1:21" ht="12.75">
      <c r="A28" s="1" t="s">
        <v>28</v>
      </c>
      <c r="B28" s="25">
        <f>+'15 kolicine uvozKN2'!B28+'16 kolicine izvoz KN2'!B28</f>
        <v>224736495.07000005</v>
      </c>
      <c r="C28" s="25">
        <f>+'15 kolicine uvozKN2'!C28+'16 kolicine izvoz KN2'!C28</f>
        <v>237292354.30000004</v>
      </c>
      <c r="D28" s="25">
        <f>+'15 kolicine uvozKN2'!D28+'16 kolicine izvoz KN2'!D28</f>
        <v>235724422.04000002</v>
      </c>
      <c r="E28" s="25">
        <f>+'15 kolicine uvozKN2'!E28+'16 kolicine izvoz KN2'!E28</f>
        <v>249148220.52800003</v>
      </c>
      <c r="F28" s="25">
        <f>+'15 kolicine uvozKN2'!F28+'16 kolicine izvoz KN2'!F28</f>
        <v>719718958.754</v>
      </c>
      <c r="G28" s="25">
        <f>+'15 kolicine uvozKN2'!G28+'16 kolicine izvoz KN2'!G28</f>
        <v>1283805047.1909995</v>
      </c>
      <c r="H28" s="12"/>
      <c r="I28" s="13">
        <f t="shared" si="9"/>
        <v>4.501682935298583</v>
      </c>
      <c r="J28" s="13">
        <f t="shared" si="0"/>
        <v>3.964024238819673</v>
      </c>
      <c r="K28" s="13">
        <f t="shared" si="1"/>
        <v>4.1281884562784175</v>
      </c>
      <c r="L28" s="13">
        <f t="shared" si="2"/>
        <v>5.208804525982327</v>
      </c>
      <c r="M28" s="13">
        <f t="shared" si="3"/>
        <v>12.76943261500079</v>
      </c>
      <c r="N28" s="13">
        <f t="shared" si="4"/>
        <v>19.93517023238676</v>
      </c>
      <c r="O28" s="12"/>
      <c r="P28" s="13">
        <f t="shared" si="5"/>
        <v>0</v>
      </c>
      <c r="Q28" s="13">
        <f t="shared" si="10"/>
        <v>5.586924912257402</v>
      </c>
      <c r="R28" s="13">
        <f t="shared" si="6"/>
        <v>4.8892490588043955</v>
      </c>
      <c r="S28" s="13">
        <f t="shared" si="7"/>
        <v>10.862377047571343</v>
      </c>
      <c r="T28" s="13">
        <f t="shared" si="8"/>
        <v>220.25014830360539</v>
      </c>
      <c r="U28" s="13">
        <f t="shared" si="11"/>
        <v>471.2490295762266</v>
      </c>
    </row>
    <row r="29" spans="1:21" ht="12.75">
      <c r="A29" s="1" t="s">
        <v>22</v>
      </c>
      <c r="B29" s="25">
        <f>+'15 kolicine uvozKN2'!B29+'16 kolicine izvoz KN2'!B29</f>
        <v>10389254.379999999</v>
      </c>
      <c r="C29" s="25">
        <f>+'15 kolicine uvozKN2'!C29+'16 kolicine izvoz KN2'!C29</f>
        <v>10182870.94</v>
      </c>
      <c r="D29" s="25">
        <f>+'15 kolicine uvozKN2'!D29+'16 kolicine izvoz KN2'!D29</f>
        <v>8067658.525</v>
      </c>
      <c r="E29" s="25">
        <f>+'15 kolicine uvozKN2'!E29+'16 kolicine izvoz KN2'!E29</f>
        <v>4914071.183999999</v>
      </c>
      <c r="F29" s="25">
        <f>+'15 kolicine uvozKN2'!F29+'16 kolicine izvoz KN2'!F29</f>
        <v>5552651.719000002</v>
      </c>
      <c r="G29" s="25">
        <f>+'15 kolicine uvozKN2'!G29+'16 kolicine izvoz KN2'!G29</f>
        <v>5847622.033</v>
      </c>
      <c r="H29" s="12"/>
      <c r="I29" s="13">
        <f t="shared" si="9"/>
        <v>0.20810651664899632</v>
      </c>
      <c r="J29" s="13">
        <f t="shared" si="0"/>
        <v>0.170107239004845</v>
      </c>
      <c r="K29" s="13">
        <f t="shared" si="1"/>
        <v>0.1412870779526174</v>
      </c>
      <c r="L29" s="13">
        <f t="shared" si="2"/>
        <v>0.10273577780316484</v>
      </c>
      <c r="M29" s="13">
        <f t="shared" si="3"/>
        <v>0.09851652662185033</v>
      </c>
      <c r="N29" s="13">
        <f t="shared" si="4"/>
        <v>0.09080299297590097</v>
      </c>
      <c r="O29" s="12"/>
      <c r="P29" s="13">
        <f t="shared" si="5"/>
        <v>0</v>
      </c>
      <c r="Q29" s="13">
        <f t="shared" si="10"/>
        <v>-1.9865086795574172</v>
      </c>
      <c r="R29" s="13">
        <f t="shared" si="6"/>
        <v>-22.346125815046207</v>
      </c>
      <c r="S29" s="13">
        <f t="shared" si="7"/>
        <v>-52.70044409096469</v>
      </c>
      <c r="T29" s="13">
        <f t="shared" si="8"/>
        <v>-46.55389582442775</v>
      </c>
      <c r="U29" s="13">
        <f t="shared" si="11"/>
        <v>-43.71470926482406</v>
      </c>
    </row>
    <row r="30" spans="2:21" ht="12.75">
      <c r="B30" s="25"/>
      <c r="C30" s="25"/>
      <c r="D30" s="25"/>
      <c r="E30" s="25"/>
      <c r="F30" s="25"/>
      <c r="G30" s="25"/>
      <c r="H30" s="12"/>
      <c r="I30" s="13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</row>
    <row r="31" spans="1:21" ht="12.75">
      <c r="A31" s="7" t="s">
        <v>23</v>
      </c>
      <c r="B31" s="25">
        <f>+'15 kolicine uvozKN2'!B31+'16 kolicine izvoz KN2'!B31</f>
        <v>74649930.13000001</v>
      </c>
      <c r="C31" s="25">
        <f>+'15 kolicine uvozKN2'!C31+'16 kolicine izvoz KN2'!C31</f>
        <v>83953550.93</v>
      </c>
      <c r="D31" s="25">
        <f>+'15 kolicine uvozKN2'!D31+'16 kolicine izvoz KN2'!D31</f>
        <v>85437902.697</v>
      </c>
      <c r="E31" s="25">
        <f>+'15 kolicine uvozKN2'!E31+'16 kolicine izvoz KN2'!E31</f>
        <v>102389965.73300001</v>
      </c>
      <c r="F31" s="25">
        <f>+'15 kolicine uvozKN2'!F31+'16 kolicine izvoz KN2'!F31</f>
        <v>121373693.81600001</v>
      </c>
      <c r="G31" s="25">
        <f>+'15 kolicine uvozKN2'!G31+'16 kolicine izvoz KN2'!G31</f>
        <v>126967547.60400003</v>
      </c>
      <c r="H31" s="12"/>
      <c r="I31" s="13">
        <f t="shared" si="9"/>
        <v>1.495308167384122</v>
      </c>
      <c r="J31" s="13">
        <f t="shared" si="0"/>
        <v>1.4024636900047895</v>
      </c>
      <c r="K31" s="13">
        <f t="shared" si="1"/>
        <v>1.4962546544394277</v>
      </c>
      <c r="L31" s="13">
        <f t="shared" si="2"/>
        <v>2.140610580300286</v>
      </c>
      <c r="M31" s="13">
        <f t="shared" si="3"/>
        <v>2.1534422368146857</v>
      </c>
      <c r="N31" s="13">
        <f t="shared" si="4"/>
        <v>1.9715763550023184</v>
      </c>
      <c r="O31" s="12"/>
      <c r="P31" s="13">
        <f t="shared" si="5"/>
        <v>0</v>
      </c>
      <c r="Q31" s="13">
        <f t="shared" si="10"/>
        <v>12.463000010580188</v>
      </c>
      <c r="R31" s="13">
        <f t="shared" si="6"/>
        <v>14.451416830817053</v>
      </c>
      <c r="S31" s="13">
        <f t="shared" si="7"/>
        <v>37.16016284903654</v>
      </c>
      <c r="T31" s="13">
        <f t="shared" si="8"/>
        <v>62.59049888544081</v>
      </c>
      <c r="U31" s="13">
        <f t="shared" si="11"/>
        <v>70.08394700824351</v>
      </c>
    </row>
    <row r="32" spans="1:21" ht="12.75">
      <c r="A32" s="8" t="s">
        <v>24</v>
      </c>
      <c r="B32" s="25">
        <f>+'15 kolicine uvozKN2'!B32+'16 kolicine izvoz KN2'!B32</f>
        <v>249808603.34999996</v>
      </c>
      <c r="C32" s="25">
        <f>+'15 kolicine uvozKN2'!C32+'16 kolicine izvoz KN2'!C32</f>
        <v>281492726.19999987</v>
      </c>
      <c r="D32" s="25">
        <f>+'15 kolicine uvozKN2'!D32+'16 kolicine izvoz KN2'!D32</f>
        <v>300282538.9480001</v>
      </c>
      <c r="E32" s="25">
        <f>+'15 kolicine uvozKN2'!E32+'16 kolicine izvoz KN2'!E32</f>
        <v>348213677.535</v>
      </c>
      <c r="F32" s="25">
        <f>+'15 kolicine uvozKN2'!F32+'16 kolicine izvoz KN2'!F32</f>
        <v>362068222.84099996</v>
      </c>
      <c r="G32" s="25">
        <f>+'15 kolicine uvozKN2'!G32+'16 kolicine izvoz KN2'!G32</f>
        <v>421399134.6110001</v>
      </c>
      <c r="H32" s="12"/>
      <c r="I32" s="13">
        <f t="shared" si="9"/>
        <v>5.0039007969809</v>
      </c>
      <c r="J32" s="13">
        <f t="shared" si="0"/>
        <v>4.70240178197022</v>
      </c>
      <c r="K32" s="13">
        <f t="shared" si="1"/>
        <v>5.258780147509523</v>
      </c>
      <c r="L32" s="13">
        <f t="shared" si="2"/>
        <v>7.2799114346852045</v>
      </c>
      <c r="M32" s="13">
        <f t="shared" si="3"/>
        <v>6.423904382907216</v>
      </c>
      <c r="N32" s="13">
        <f t="shared" si="4"/>
        <v>6.543566332467403</v>
      </c>
      <c r="O32" s="12"/>
      <c r="P32" s="13">
        <f t="shared" si="5"/>
        <v>0</v>
      </c>
      <c r="Q32" s="13">
        <f t="shared" si="10"/>
        <v>12.683359349961279</v>
      </c>
      <c r="R32" s="13">
        <f t="shared" si="6"/>
        <v>20.20504294933447</v>
      </c>
      <c r="S32" s="13">
        <f t="shared" si="7"/>
        <v>39.392187805128316</v>
      </c>
      <c r="T32" s="13">
        <f t="shared" si="8"/>
        <v>44.93825191989731</v>
      </c>
      <c r="U32" s="13">
        <f t="shared" si="11"/>
        <v>68.68879972904273</v>
      </c>
    </row>
    <row r="33" spans="1:21" ht="12.75">
      <c r="A33" s="9" t="s">
        <v>25</v>
      </c>
      <c r="B33" s="25">
        <f>+'15 kolicine uvozKN2'!B33+'16 kolicine izvoz KN2'!B33</f>
        <v>468969403.8799999</v>
      </c>
      <c r="C33" s="25">
        <f>+'15 kolicine uvozKN2'!C33+'16 kolicine izvoz KN2'!C33</f>
        <v>477781139.3100002</v>
      </c>
      <c r="D33" s="25">
        <f>+'15 kolicine uvozKN2'!D33+'16 kolicine izvoz KN2'!D33</f>
        <v>577412888.547</v>
      </c>
      <c r="E33" s="25">
        <f>+'15 kolicine uvozKN2'!E33+'16 kolicine izvoz KN2'!E33</f>
        <v>484117179.214</v>
      </c>
      <c r="F33" s="25">
        <f>+'15 kolicine uvozKN2'!F33+'16 kolicine izvoz KN2'!F33</f>
        <v>611880461.04</v>
      </c>
      <c r="G33" s="25">
        <f>+'15 kolicine uvozKN2'!G33+'16 kolicine izvoz KN2'!G33</f>
        <v>589837124.4729997</v>
      </c>
      <c r="H33" s="12"/>
      <c r="I33" s="13">
        <f t="shared" si="9"/>
        <v>9.39389733726234</v>
      </c>
      <c r="J33" s="13">
        <f t="shared" si="0"/>
        <v>7.981445599723308</v>
      </c>
      <c r="K33" s="13">
        <f t="shared" si="1"/>
        <v>10.11210124253319</v>
      </c>
      <c r="L33" s="13">
        <f t="shared" si="2"/>
        <v>10.121171039679519</v>
      </c>
      <c r="M33" s="13">
        <f t="shared" si="3"/>
        <v>10.856135190898181</v>
      </c>
      <c r="N33" s="13">
        <f t="shared" si="4"/>
        <v>9.159103643873868</v>
      </c>
      <c r="O33" s="12"/>
      <c r="P33" s="13">
        <f t="shared" si="5"/>
        <v>0</v>
      </c>
      <c r="Q33" s="13">
        <f t="shared" si="10"/>
        <v>1.8789574238951872</v>
      </c>
      <c r="R33" s="13">
        <f t="shared" si="6"/>
        <v>23.123786705443308</v>
      </c>
      <c r="S33" s="13">
        <f t="shared" si="7"/>
        <v>3.2300135592376904</v>
      </c>
      <c r="T33" s="13">
        <f t="shared" si="8"/>
        <v>30.47342875198916</v>
      </c>
      <c r="U33" s="13">
        <f t="shared" si="11"/>
        <v>25.77305035104753</v>
      </c>
    </row>
    <row r="34" spans="2:21" ht="12.75">
      <c r="B34" s="25"/>
      <c r="C34" s="25"/>
      <c r="D34" s="25"/>
      <c r="E34" s="25"/>
      <c r="F34" s="25"/>
      <c r="G34" s="25"/>
      <c r="H34" s="12"/>
      <c r="I34" s="13"/>
      <c r="J34" s="13"/>
      <c r="K34" s="13"/>
      <c r="L34" s="13"/>
      <c r="M34" s="13"/>
      <c r="N34" s="13"/>
      <c r="O34" s="12"/>
      <c r="P34" s="13"/>
      <c r="Q34" s="13"/>
      <c r="R34" s="13"/>
      <c r="S34" s="13"/>
      <c r="T34" s="13"/>
      <c r="U34" s="13"/>
    </row>
    <row r="35" spans="1:21" ht="12.75">
      <c r="A35" s="17" t="s">
        <v>26</v>
      </c>
      <c r="B35" s="19">
        <f>+'15 kolicine uvozKN2'!B35+'16 kolicine izvoz KN2'!B35</f>
        <v>4992277294.960001</v>
      </c>
      <c r="C35" s="19">
        <f>+'15 kolicine uvozKN2'!C35+'16 kolicine izvoz KN2'!C35</f>
        <v>5986147914.440002</v>
      </c>
      <c r="D35" s="19">
        <f>+'15 kolicine uvozKN2'!D35+'16 kolicine izvoz KN2'!D35</f>
        <v>5710117755.924998</v>
      </c>
      <c r="E35" s="19">
        <f>+'15 kolicine uvozKN2'!E35+'16 kolicine izvoz KN2'!E35</f>
        <v>4783213101.686001</v>
      </c>
      <c r="F35" s="19">
        <f>+'15 kolicine uvozKN2'!F35+'16 kolicine izvoz KN2'!F35</f>
        <v>5636264197.898001</v>
      </c>
      <c r="G35" s="19">
        <f>+'15 kolicine uvozKN2'!G35+'16 kolicine izvoz KN2'!G35</f>
        <v>6439900097.292997</v>
      </c>
      <c r="H35" s="21"/>
      <c r="I35" s="20">
        <f t="shared" si="9"/>
        <v>100</v>
      </c>
      <c r="J35" s="20">
        <f t="shared" si="0"/>
        <v>100</v>
      </c>
      <c r="K35" s="20">
        <f t="shared" si="1"/>
        <v>100</v>
      </c>
      <c r="L35" s="20">
        <f t="shared" si="2"/>
        <v>100</v>
      </c>
      <c r="M35" s="20">
        <f t="shared" si="3"/>
        <v>100</v>
      </c>
      <c r="N35" s="20">
        <f t="shared" si="4"/>
        <v>100</v>
      </c>
      <c r="O35" s="21"/>
      <c r="P35" s="20">
        <f t="shared" si="5"/>
        <v>0</v>
      </c>
      <c r="Q35" s="20">
        <f t="shared" si="10"/>
        <v>19.908161361216315</v>
      </c>
      <c r="R35" s="20">
        <f t="shared" si="6"/>
        <v>14.379018202568588</v>
      </c>
      <c r="S35" s="20">
        <f t="shared" si="7"/>
        <v>-4.1877520202065455</v>
      </c>
      <c r="T35" s="20">
        <f t="shared" si="8"/>
        <v>12.899662115887338</v>
      </c>
      <c r="U35" s="20">
        <f t="shared" si="11"/>
        <v>28.99724347833117</v>
      </c>
    </row>
    <row r="36" spans="1:21" ht="12.75">
      <c r="A36" t="s">
        <v>59</v>
      </c>
      <c r="H36" s="12"/>
      <c r="I36" s="13"/>
      <c r="J36" s="13"/>
      <c r="K36" s="13"/>
      <c r="L36" s="13"/>
      <c r="M36" s="13"/>
      <c r="N36" s="13"/>
      <c r="O36" s="12"/>
      <c r="P36" s="13"/>
      <c r="Q36" s="13"/>
      <c r="R36" s="13"/>
      <c r="S36" s="13"/>
      <c r="T36" s="13"/>
      <c r="U36" s="13"/>
    </row>
    <row r="39" spans="1:21" ht="12.75">
      <c r="A39" s="11" t="s">
        <v>160</v>
      </c>
      <c r="B39" s="11" t="s">
        <v>195</v>
      </c>
      <c r="C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8:21" ht="12.75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  <c r="O41" s="29"/>
      <c r="P41" s="28">
        <v>2002</v>
      </c>
      <c r="Q41" s="28">
        <v>2003</v>
      </c>
      <c r="R41" s="28">
        <v>2004</v>
      </c>
      <c r="S41" s="28">
        <v>2005</v>
      </c>
      <c r="T41" s="28">
        <v>2006</v>
      </c>
      <c r="U41" s="28">
        <v>2007</v>
      </c>
    </row>
    <row r="42" spans="1:21" ht="12.75">
      <c r="A42" s="30"/>
      <c r="B42" s="30"/>
      <c r="C42" s="30"/>
      <c r="D42" s="30"/>
      <c r="E42" s="30"/>
      <c r="F42" s="31"/>
      <c r="G42" s="31" t="s">
        <v>146</v>
      </c>
      <c r="H42" s="30"/>
      <c r="I42" s="30"/>
      <c r="J42" s="30"/>
      <c r="K42" s="30"/>
      <c r="L42" s="30"/>
      <c r="M42" s="31"/>
      <c r="N42" s="31" t="s">
        <v>186</v>
      </c>
      <c r="O42" s="30"/>
      <c r="P42" s="30"/>
      <c r="Q42" s="30"/>
      <c r="R42" s="30"/>
      <c r="S42" s="30"/>
      <c r="T42" s="31"/>
      <c r="U42" s="31" t="s">
        <v>151</v>
      </c>
    </row>
    <row r="44" spans="1:21" ht="12.75">
      <c r="A44" s="59" t="s">
        <v>28</v>
      </c>
      <c r="B44" s="25">
        <v>224736495.07000005</v>
      </c>
      <c r="C44" s="25">
        <v>237292354.30000004</v>
      </c>
      <c r="D44" s="25">
        <v>235724422.04000002</v>
      </c>
      <c r="E44" s="25">
        <v>249148220.52800003</v>
      </c>
      <c r="F44" s="25">
        <v>719718958.754</v>
      </c>
      <c r="G44" s="25">
        <v>1283805047.1909995</v>
      </c>
      <c r="H44" s="12"/>
      <c r="I44" s="13">
        <v>4.501682935298583</v>
      </c>
      <c r="J44" s="13">
        <v>3.964024238819673</v>
      </c>
      <c r="K44" s="13">
        <v>4.1281884562784175</v>
      </c>
      <c r="L44" s="13">
        <v>5.208804525982327</v>
      </c>
      <c r="M44" s="13">
        <v>12.76943261500079</v>
      </c>
      <c r="N44" s="13">
        <v>19.93517023238676</v>
      </c>
      <c r="O44" s="12"/>
      <c r="P44" s="13">
        <f aca="true" t="shared" si="12" ref="P44:P73">+B44/$B44*100-100</f>
        <v>0</v>
      </c>
      <c r="Q44" s="13">
        <v>5.586924912257402</v>
      </c>
      <c r="R44" s="13">
        <v>4.8892490588043955</v>
      </c>
      <c r="S44" s="13">
        <v>10.862377047571343</v>
      </c>
      <c r="T44" s="13">
        <v>220.25014830360539</v>
      </c>
      <c r="U44" s="13">
        <v>471.2490295762266</v>
      </c>
    </row>
    <row r="45" spans="1:21" ht="12.75">
      <c r="A45" s="59" t="s">
        <v>3</v>
      </c>
      <c r="B45" s="25">
        <v>86904373.10000002</v>
      </c>
      <c r="C45" s="25">
        <v>85260603.86</v>
      </c>
      <c r="D45" s="25">
        <v>106449570.97500001</v>
      </c>
      <c r="E45" s="25">
        <v>174549527.18699998</v>
      </c>
      <c r="F45" s="25">
        <v>315249860.70800006</v>
      </c>
      <c r="G45" s="25">
        <v>336457623.2929999</v>
      </c>
      <c r="H45" s="12"/>
      <c r="I45" s="13">
        <v>1.7407761621682178</v>
      </c>
      <c r="J45" s="13">
        <v>1.4242983146863326</v>
      </c>
      <c r="K45" s="13">
        <v>1.8642272458312192</v>
      </c>
      <c r="L45" s="13">
        <v>3.6492107601368264</v>
      </c>
      <c r="M45" s="13">
        <v>5.5932413676699175</v>
      </c>
      <c r="N45" s="13">
        <v>5.224578304163901</v>
      </c>
      <c r="O45" s="12"/>
      <c r="P45" s="13">
        <f t="shared" si="12"/>
        <v>0</v>
      </c>
      <c r="Q45" s="13">
        <v>-1.8914689576191535</v>
      </c>
      <c r="R45" s="13">
        <v>22.490465298575387</v>
      </c>
      <c r="S45" s="13">
        <v>100.85240933289691</v>
      </c>
      <c r="T45" s="13">
        <v>262.7548873118791</v>
      </c>
      <c r="U45" s="13">
        <v>287.15844932894385</v>
      </c>
    </row>
    <row r="46" spans="1:21" ht="12.75">
      <c r="A46" s="59" t="s">
        <v>0</v>
      </c>
      <c r="B46" s="25">
        <v>7933806.559999999</v>
      </c>
      <c r="C46" s="25">
        <v>4869880.949999999</v>
      </c>
      <c r="D46" s="25">
        <v>7421291.130000001</v>
      </c>
      <c r="E46" s="25">
        <v>14324579.85</v>
      </c>
      <c r="F46" s="25">
        <v>24006938.237</v>
      </c>
      <c r="G46" s="25">
        <v>22939146.696000002</v>
      </c>
      <c r="H46" s="12"/>
      <c r="I46" s="13">
        <v>0.1589215921160799</v>
      </c>
      <c r="J46" s="13">
        <v>0.0813524994638488</v>
      </c>
      <c r="K46" s="13">
        <v>0.12996739204370059</v>
      </c>
      <c r="L46" s="13">
        <v>0.29947609578487794</v>
      </c>
      <c r="M46" s="13">
        <v>0.4259370638791771</v>
      </c>
      <c r="N46" s="13">
        <v>0.3562034557902915</v>
      </c>
      <c r="O46" s="12"/>
      <c r="P46" s="13">
        <f t="shared" si="12"/>
        <v>0</v>
      </c>
      <c r="Q46" s="13">
        <v>-38.61860743426041</v>
      </c>
      <c r="R46" s="13">
        <v>-6.459893194068471</v>
      </c>
      <c r="S46" s="13">
        <v>80.55116092974168</v>
      </c>
      <c r="T46" s="13">
        <v>202.59041552684397</v>
      </c>
      <c r="U46" s="13">
        <v>189.1316611077042</v>
      </c>
    </row>
    <row r="47" spans="1:21" ht="12.75">
      <c r="A47" s="59" t="s">
        <v>7</v>
      </c>
      <c r="B47" s="25">
        <v>124272299.51999995</v>
      </c>
      <c r="C47" s="25">
        <v>138985303.20999995</v>
      </c>
      <c r="D47" s="25">
        <v>147722752.83</v>
      </c>
      <c r="E47" s="25">
        <v>203276416.941</v>
      </c>
      <c r="F47" s="25">
        <v>186281548.52899998</v>
      </c>
      <c r="G47" s="25">
        <v>228907439.10799998</v>
      </c>
      <c r="H47" s="12"/>
      <c r="I47" s="13">
        <v>2.4892908021247173</v>
      </c>
      <c r="J47" s="13">
        <v>2.321781973925746</v>
      </c>
      <c r="K47" s="13">
        <v>2.587035139104062</v>
      </c>
      <c r="L47" s="13">
        <v>4.249788011103845</v>
      </c>
      <c r="M47" s="13">
        <v>3.3050535246107198</v>
      </c>
      <c r="N47" s="13">
        <v>3.554518480872411</v>
      </c>
      <c r="O47" s="12"/>
      <c r="P47" s="13">
        <f t="shared" si="12"/>
        <v>0</v>
      </c>
      <c r="Q47" s="13">
        <v>11.83932682249285</v>
      </c>
      <c r="R47" s="13">
        <v>18.870217579120308</v>
      </c>
      <c r="S47" s="13">
        <v>63.57339304587779</v>
      </c>
      <c r="T47" s="13">
        <v>49.89788492569133</v>
      </c>
      <c r="U47" s="13">
        <v>84.19828070467176</v>
      </c>
    </row>
    <row r="48" spans="1:21" ht="12.75">
      <c r="A48" s="59" t="s">
        <v>13</v>
      </c>
      <c r="B48" s="25">
        <v>832279.8899999998</v>
      </c>
      <c r="C48" s="25">
        <v>840912.0100000001</v>
      </c>
      <c r="D48" s="25">
        <v>995851.2</v>
      </c>
      <c r="E48" s="25">
        <v>961804.1700000002</v>
      </c>
      <c r="F48" s="25">
        <v>1232165.735</v>
      </c>
      <c r="G48" s="25">
        <v>1399287.0119999999</v>
      </c>
      <c r="H48" s="12"/>
      <c r="I48" s="13">
        <v>0.016671347379686532</v>
      </c>
      <c r="J48" s="13">
        <v>0.014047631665958701</v>
      </c>
      <c r="K48" s="13">
        <v>0.017440116694032684</v>
      </c>
      <c r="L48" s="13">
        <v>0.020107909673959135</v>
      </c>
      <c r="M48" s="13">
        <v>0.021861390661202972</v>
      </c>
      <c r="N48" s="13">
        <v>0.021728396261739964</v>
      </c>
      <c r="O48" s="12"/>
      <c r="P48" s="13">
        <f t="shared" si="12"/>
        <v>0</v>
      </c>
      <c r="Q48" s="13">
        <v>1.0371655141157277</v>
      </c>
      <c r="R48" s="13">
        <v>19.65340169399026</v>
      </c>
      <c r="S48" s="13">
        <v>15.562586763931122</v>
      </c>
      <c r="T48" s="13">
        <v>48.047039199757734</v>
      </c>
      <c r="U48" s="13">
        <v>68.12697613058992</v>
      </c>
    </row>
    <row r="49" spans="1:21" ht="12.75">
      <c r="A49" s="59" t="s">
        <v>1</v>
      </c>
      <c r="B49" s="25">
        <v>43604671.24000001</v>
      </c>
      <c r="C49" s="25">
        <v>42722089.38</v>
      </c>
      <c r="D49" s="25">
        <v>45899272.392</v>
      </c>
      <c r="E49" s="25">
        <v>59444831.366000004</v>
      </c>
      <c r="F49" s="25">
        <v>65476646.979</v>
      </c>
      <c r="G49" s="25">
        <v>69922883.68400005</v>
      </c>
      <c r="H49" s="12"/>
      <c r="I49" s="13">
        <v>0.87344249254787</v>
      </c>
      <c r="J49" s="13">
        <v>0.7136824881480832</v>
      </c>
      <c r="K49" s="13">
        <v>0.803823569914534</v>
      </c>
      <c r="L49" s="13">
        <v>1.2427803257405932</v>
      </c>
      <c r="M49" s="13">
        <v>1.161702941523199</v>
      </c>
      <c r="N49" s="13">
        <v>1.0857759068870032</v>
      </c>
      <c r="O49" s="12"/>
      <c r="P49" s="13">
        <f t="shared" si="12"/>
        <v>0</v>
      </c>
      <c r="Q49" s="13">
        <v>-2.0240534669835597</v>
      </c>
      <c r="R49" s="13">
        <v>5.2622828856351305</v>
      </c>
      <c r="S49" s="13">
        <v>36.3267504961012</v>
      </c>
      <c r="T49" s="13">
        <v>50.159707932704464</v>
      </c>
      <c r="U49" s="13">
        <v>60.356406081230745</v>
      </c>
    </row>
    <row r="50" spans="1:21" ht="12.75">
      <c r="A50" s="59" t="s">
        <v>6</v>
      </c>
      <c r="B50" s="25">
        <v>75132703.02999999</v>
      </c>
      <c r="C50" s="25">
        <v>90038657.28</v>
      </c>
      <c r="D50" s="25">
        <v>100361744.66000003</v>
      </c>
      <c r="E50" s="25">
        <v>87652881.36699997</v>
      </c>
      <c r="F50" s="25">
        <v>115259715.53299998</v>
      </c>
      <c r="G50" s="25">
        <v>119332742.91600008</v>
      </c>
      <c r="H50" s="12"/>
      <c r="I50" s="13">
        <v>1.5049785617047131</v>
      </c>
      <c r="J50" s="13">
        <v>1.504116813799497</v>
      </c>
      <c r="K50" s="13">
        <v>1.7576125213155456</v>
      </c>
      <c r="L50" s="13">
        <v>1.832510479955489</v>
      </c>
      <c r="M50" s="13">
        <v>2.0449665148057674</v>
      </c>
      <c r="N50" s="13">
        <v>1.8530216480557118</v>
      </c>
      <c r="O50" s="12"/>
      <c r="P50" s="13">
        <f t="shared" si="12"/>
        <v>0</v>
      </c>
      <c r="Q50" s="13">
        <v>19.83950217264001</v>
      </c>
      <c r="R50" s="13">
        <v>33.57930782807887</v>
      </c>
      <c r="S50" s="13">
        <v>16.664086119729717</v>
      </c>
      <c r="T50" s="13">
        <v>53.408184298889836</v>
      </c>
      <c r="U50" s="13">
        <v>58.82929550445073</v>
      </c>
    </row>
    <row r="51" spans="1:21" ht="12.75">
      <c r="A51" s="59" t="s">
        <v>18</v>
      </c>
      <c r="B51" s="25">
        <v>38177232.980000004</v>
      </c>
      <c r="C51" s="25">
        <v>39371505.74999999</v>
      </c>
      <c r="D51" s="25">
        <v>42056733.487</v>
      </c>
      <c r="E51" s="25">
        <v>49222146.79199999</v>
      </c>
      <c r="F51" s="25">
        <v>54455759.962</v>
      </c>
      <c r="G51" s="25">
        <v>58974639.57500002</v>
      </c>
      <c r="H51" s="12"/>
      <c r="I51" s="13">
        <v>0.7647258099733798</v>
      </c>
      <c r="J51" s="13">
        <v>0.657710205506727</v>
      </c>
      <c r="K51" s="13">
        <v>0.7365300556781095</v>
      </c>
      <c r="L51" s="13">
        <v>1.0290602936894035</v>
      </c>
      <c r="M51" s="13">
        <v>0.9661676253981997</v>
      </c>
      <c r="N51" s="13">
        <v>0.9157694790916077</v>
      </c>
      <c r="O51" s="12"/>
      <c r="P51" s="13">
        <f t="shared" si="12"/>
        <v>0</v>
      </c>
      <c r="Q51" s="13">
        <v>3.1282329199332963</v>
      </c>
      <c r="R51" s="13">
        <v>10.16181688450905</v>
      </c>
      <c r="S51" s="13">
        <v>28.930629461244905</v>
      </c>
      <c r="T51" s="13">
        <v>42.639357835409044</v>
      </c>
      <c r="U51" s="13">
        <v>54.47594016542581</v>
      </c>
    </row>
    <row r="52" spans="1:21" ht="12.75">
      <c r="A52" s="59" t="s">
        <v>17</v>
      </c>
      <c r="B52" s="25">
        <v>13299376.59</v>
      </c>
      <c r="C52" s="25">
        <v>14454741.040000003</v>
      </c>
      <c r="D52" s="25">
        <v>17758375.087000005</v>
      </c>
      <c r="E52" s="25">
        <v>17936160.895000003</v>
      </c>
      <c r="F52" s="25">
        <v>20094494.653000005</v>
      </c>
      <c r="G52" s="25">
        <v>20490816.76900001</v>
      </c>
      <c r="H52" s="12"/>
      <c r="I52" s="13">
        <v>0.2663989959737714</v>
      </c>
      <c r="J52" s="13">
        <v>0.24146982745166978</v>
      </c>
      <c r="K52" s="13">
        <v>0.31099840399216555</v>
      </c>
      <c r="L52" s="13">
        <v>0.374981430132766</v>
      </c>
      <c r="M52" s="13">
        <v>0.3565215175770874</v>
      </c>
      <c r="N52" s="13">
        <v>0.31818532057062954</v>
      </c>
      <c r="O52" s="12"/>
      <c r="P52" s="13">
        <f t="shared" si="12"/>
        <v>0</v>
      </c>
      <c r="Q52" s="13">
        <v>8.687357953821234</v>
      </c>
      <c r="R52" s="13">
        <v>33.52787603858661</v>
      </c>
      <c r="S52" s="13">
        <v>34.864674096727725</v>
      </c>
      <c r="T52" s="13">
        <v>51.09350815818959</v>
      </c>
      <c r="U52" s="13">
        <v>54.073513373607</v>
      </c>
    </row>
    <row r="53" spans="1:21" ht="12.75">
      <c r="A53" s="59" t="s">
        <v>4</v>
      </c>
      <c r="B53" s="25">
        <v>1769433.29</v>
      </c>
      <c r="C53" s="25">
        <v>1811506.4300000002</v>
      </c>
      <c r="D53" s="25">
        <v>4258423.03</v>
      </c>
      <c r="E53" s="25">
        <v>2175749.42</v>
      </c>
      <c r="F53" s="25">
        <v>2418555.779</v>
      </c>
      <c r="G53" s="25">
        <v>2703997.612</v>
      </c>
      <c r="H53" s="12"/>
      <c r="I53" s="13">
        <v>0.0354434095995899</v>
      </c>
      <c r="J53" s="13">
        <v>0.030261638300487344</v>
      </c>
      <c r="K53" s="13">
        <v>0.07457679879861193</v>
      </c>
      <c r="L53" s="13">
        <v>0.0454871939373365</v>
      </c>
      <c r="M53" s="13">
        <v>0.04291061763751211</v>
      </c>
      <c r="N53" s="13">
        <v>0.041988191915222746</v>
      </c>
      <c r="O53" s="12"/>
      <c r="P53" s="13">
        <f t="shared" si="12"/>
        <v>0</v>
      </c>
      <c r="Q53" s="13">
        <v>2.3777748637248806</v>
      </c>
      <c r="R53" s="13">
        <v>140.66592699858157</v>
      </c>
      <c r="S53" s="13">
        <v>22.96306576214579</v>
      </c>
      <c r="T53" s="13">
        <v>36.68533268072514</v>
      </c>
      <c r="U53" s="13">
        <v>52.81715492082779</v>
      </c>
    </row>
    <row r="54" spans="1:21" ht="12.75">
      <c r="A54" s="59" t="s">
        <v>15</v>
      </c>
      <c r="B54" s="25">
        <v>21342019.040000007</v>
      </c>
      <c r="C54" s="25">
        <v>34550074.169999994</v>
      </c>
      <c r="D54" s="25">
        <v>27858916.145000007</v>
      </c>
      <c r="E54" s="25">
        <v>26444805.097000003</v>
      </c>
      <c r="F54" s="25">
        <v>29471552.82100001</v>
      </c>
      <c r="G54" s="25">
        <v>31401519.61199998</v>
      </c>
      <c r="H54" s="12"/>
      <c r="I54" s="13">
        <v>0.4275006731205824</v>
      </c>
      <c r="J54" s="13">
        <v>0.57716706409237</v>
      </c>
      <c r="K54" s="13">
        <v>0.48788689368258154</v>
      </c>
      <c r="L54" s="13">
        <v>0.5528669648374784</v>
      </c>
      <c r="M54" s="13">
        <v>0.5228916137747976</v>
      </c>
      <c r="N54" s="13">
        <v>0.4876088004098008</v>
      </c>
      <c r="O54" s="12"/>
      <c r="P54" s="13">
        <f t="shared" si="12"/>
        <v>0</v>
      </c>
      <c r="Q54" s="13">
        <v>61.8875613654217</v>
      </c>
      <c r="R54" s="13">
        <v>30.53552287056715</v>
      </c>
      <c r="S54" s="13">
        <v>23.909575038032543</v>
      </c>
      <c r="T54" s="13">
        <v>38.091680856264475</v>
      </c>
      <c r="U54" s="13">
        <v>47.13471838417013</v>
      </c>
    </row>
    <row r="55" spans="1:21" ht="12.75">
      <c r="A55" s="59" t="s">
        <v>19</v>
      </c>
      <c r="B55" s="25">
        <v>50403600.8</v>
      </c>
      <c r="C55" s="25">
        <v>52468765.709999904</v>
      </c>
      <c r="D55" s="25">
        <v>52198041.45800003</v>
      </c>
      <c r="E55" s="25">
        <v>57284379.227000006</v>
      </c>
      <c r="F55" s="25">
        <v>60526958.779000014</v>
      </c>
      <c r="G55" s="25">
        <v>73158952.58700007</v>
      </c>
      <c r="H55" s="12"/>
      <c r="I55" s="13">
        <v>1.009631433151468</v>
      </c>
      <c r="J55" s="13">
        <v>0.8765029942449777</v>
      </c>
      <c r="K55" s="13">
        <v>0.9141324870899149</v>
      </c>
      <c r="L55" s="13">
        <v>1.1976129436258702</v>
      </c>
      <c r="M55" s="13">
        <v>1.0738843434907301</v>
      </c>
      <c r="N55" s="13">
        <v>1.1360262035392805</v>
      </c>
      <c r="O55" s="12"/>
      <c r="P55" s="13">
        <f t="shared" si="12"/>
        <v>0</v>
      </c>
      <c r="Q55" s="13">
        <v>4.097256698374423</v>
      </c>
      <c r="R55" s="13">
        <v>3.560143778458041</v>
      </c>
      <c r="S55" s="13">
        <v>13.65136283477591</v>
      </c>
      <c r="T55" s="13">
        <v>20.08459280353641</v>
      </c>
      <c r="U55" s="13">
        <v>45.146282062848314</v>
      </c>
    </row>
    <row r="56" spans="1:21" ht="12.75">
      <c r="A56" s="59" t="s">
        <v>2</v>
      </c>
      <c r="B56" s="25">
        <v>8093013.900000001</v>
      </c>
      <c r="C56" s="25">
        <v>9208699.200000001</v>
      </c>
      <c r="D56" s="25">
        <v>9937223.509999998</v>
      </c>
      <c r="E56" s="25">
        <v>10244932.402999997</v>
      </c>
      <c r="F56" s="25">
        <v>12972801.157000005</v>
      </c>
      <c r="G56" s="25">
        <v>11360791.337000009</v>
      </c>
      <c r="H56" s="12"/>
      <c r="I56" s="13">
        <v>0.16211066456926135</v>
      </c>
      <c r="J56" s="13">
        <v>0.15383347240362108</v>
      </c>
      <c r="K56" s="13">
        <v>0.17402834643276527</v>
      </c>
      <c r="L56" s="13">
        <v>0.21418515514997302</v>
      </c>
      <c r="M56" s="13">
        <v>0.23016666184381682</v>
      </c>
      <c r="N56" s="13">
        <v>0.17641254002954954</v>
      </c>
      <c r="O56" s="12"/>
      <c r="P56" s="13">
        <f t="shared" si="12"/>
        <v>0</v>
      </c>
      <c r="Q56" s="13">
        <v>13.785782574771048</v>
      </c>
      <c r="R56" s="13">
        <v>22.787673823221738</v>
      </c>
      <c r="S56" s="13">
        <v>26.589828333298613</v>
      </c>
      <c r="T56" s="13">
        <v>60.29629155832791</v>
      </c>
      <c r="U56" s="13">
        <v>40.37775638813628</v>
      </c>
    </row>
    <row r="57" spans="1:21" ht="12.75">
      <c r="A57" s="59" t="s">
        <v>12</v>
      </c>
      <c r="B57" s="25">
        <v>516453.8200000002</v>
      </c>
      <c r="C57" s="25">
        <v>711075.2500000001</v>
      </c>
      <c r="D57" s="25">
        <v>442644.75000000006</v>
      </c>
      <c r="E57" s="25">
        <v>439636.995</v>
      </c>
      <c r="F57" s="25">
        <v>480945.498</v>
      </c>
      <c r="G57" s="25">
        <v>722299.2440000003</v>
      </c>
      <c r="H57" s="12"/>
      <c r="I57" s="13">
        <v>0.010345054761308849</v>
      </c>
      <c r="J57" s="13">
        <v>0.011878678244563899</v>
      </c>
      <c r="K57" s="13">
        <v>0.007751937331602276</v>
      </c>
      <c r="L57" s="13">
        <v>0.009191248344027061</v>
      </c>
      <c r="M57" s="13">
        <v>0.00853305453955414</v>
      </c>
      <c r="N57" s="13">
        <v>0.011216000762241914</v>
      </c>
      <c r="O57" s="12"/>
      <c r="P57" s="13">
        <f t="shared" si="12"/>
        <v>0</v>
      </c>
      <c r="Q57" s="13">
        <v>37.684188297803644</v>
      </c>
      <c r="R57" s="13">
        <v>-14.291514002161918</v>
      </c>
      <c r="S57" s="13">
        <v>-14.87390005170262</v>
      </c>
      <c r="T57" s="13">
        <v>-6.875410854740153</v>
      </c>
      <c r="U57" s="13">
        <v>39.85746954103274</v>
      </c>
    </row>
    <row r="58" spans="1:21" ht="12.75">
      <c r="A58" s="59" t="s">
        <v>9</v>
      </c>
      <c r="B58" s="25">
        <v>354505914.35999995</v>
      </c>
      <c r="C58" s="25">
        <v>366849873.1300002</v>
      </c>
      <c r="D58" s="25">
        <v>473368301.66</v>
      </c>
      <c r="E58" s="25">
        <v>366979883.56</v>
      </c>
      <c r="F58" s="25">
        <v>487867642.605</v>
      </c>
      <c r="G58" s="25">
        <v>451781518.77999973</v>
      </c>
      <c r="H58" s="12"/>
      <c r="I58" s="13">
        <v>7.101086206046579</v>
      </c>
      <c r="J58" s="13">
        <v>6.128312871205064</v>
      </c>
      <c r="K58" s="13">
        <v>8.289991938762</v>
      </c>
      <c r="L58" s="13">
        <v>7.672246160862996</v>
      </c>
      <c r="M58" s="13">
        <v>8.655868949275769</v>
      </c>
      <c r="N58" s="13">
        <v>7.015349802862709</v>
      </c>
      <c r="O58" s="12"/>
      <c r="P58" s="13">
        <f t="shared" si="12"/>
        <v>0</v>
      </c>
      <c r="Q58" s="13">
        <v>3.482017723818558</v>
      </c>
      <c r="R58" s="13">
        <v>33.52902800354852</v>
      </c>
      <c r="S58" s="13">
        <v>3.518691422262904</v>
      </c>
      <c r="T58" s="13">
        <v>37.61904183905139</v>
      </c>
      <c r="U58" s="13">
        <v>27.439769120809828</v>
      </c>
    </row>
    <row r="59" spans="1:21" ht="12.75">
      <c r="A59" s="59" t="s">
        <v>5</v>
      </c>
      <c r="B59" s="25">
        <v>10163409.259999998</v>
      </c>
      <c r="C59" s="25">
        <v>9814758.429999996</v>
      </c>
      <c r="D59" s="25">
        <v>9195770.542</v>
      </c>
      <c r="E59" s="25">
        <v>7607439.144000001</v>
      </c>
      <c r="F59" s="25">
        <v>10163827.128000002</v>
      </c>
      <c r="G59" s="25">
        <v>12261560.986999992</v>
      </c>
      <c r="H59" s="12"/>
      <c r="I59" s="13">
        <v>0.2035826269157877</v>
      </c>
      <c r="J59" s="13">
        <v>0.16395783348962162</v>
      </c>
      <c r="K59" s="13">
        <v>0.16104344840276152</v>
      </c>
      <c r="L59" s="13">
        <v>0.1590445372655153</v>
      </c>
      <c r="M59" s="13">
        <v>0.18032914659661484</v>
      </c>
      <c r="N59" s="13">
        <v>0.19039986337915585</v>
      </c>
      <c r="O59" s="12"/>
      <c r="P59" s="13">
        <f t="shared" si="12"/>
        <v>0</v>
      </c>
      <c r="Q59" s="13">
        <v>-3.430451545154071</v>
      </c>
      <c r="R59" s="13">
        <v>-9.520808355207365</v>
      </c>
      <c r="S59" s="13">
        <v>-25.14874734071269</v>
      </c>
      <c r="T59" s="13">
        <v>0.0041114943747118105</v>
      </c>
      <c r="U59" s="13">
        <v>20.64417237685845</v>
      </c>
    </row>
    <row r="60" spans="1:21" ht="12.75">
      <c r="A60" s="59" t="s">
        <v>16</v>
      </c>
      <c r="B60" s="25">
        <v>82793975.49000004</v>
      </c>
      <c r="C60" s="25">
        <v>90686146.14999999</v>
      </c>
      <c r="D60" s="25">
        <v>77479544.35400002</v>
      </c>
      <c r="E60" s="25">
        <v>105699213.17900002</v>
      </c>
      <c r="F60" s="25">
        <v>117764167.13599998</v>
      </c>
      <c r="G60" s="25">
        <v>94221992.39199993</v>
      </c>
      <c r="H60" s="12"/>
      <c r="I60" s="13">
        <v>1.658441039995624</v>
      </c>
      <c r="J60" s="13">
        <v>1.5149332667046798</v>
      </c>
      <c r="K60" s="13">
        <v>1.3568817258383996</v>
      </c>
      <c r="L60" s="13">
        <v>2.2097951927281443</v>
      </c>
      <c r="M60" s="13">
        <v>2.0894011174976357</v>
      </c>
      <c r="N60" s="13">
        <v>1.4630971128202128</v>
      </c>
      <c r="O60" s="12"/>
      <c r="P60" s="13">
        <f t="shared" si="12"/>
        <v>0</v>
      </c>
      <c r="Q60" s="13">
        <v>9.532300645417351</v>
      </c>
      <c r="R60" s="13">
        <v>-6.418862126800406</v>
      </c>
      <c r="S60" s="13">
        <v>27.66534346664693</v>
      </c>
      <c r="T60" s="13">
        <v>42.237604172327366</v>
      </c>
      <c r="U60" s="13">
        <v>13.802957080349614</v>
      </c>
    </row>
    <row r="61" spans="1:21" ht="12.75">
      <c r="A61" s="59" t="s">
        <v>14</v>
      </c>
      <c r="B61" s="25">
        <v>85911997.91</v>
      </c>
      <c r="C61" s="25">
        <v>75422914.59</v>
      </c>
      <c r="D61" s="25">
        <v>71954055.46999998</v>
      </c>
      <c r="E61" s="25">
        <v>87900916.951</v>
      </c>
      <c r="F61" s="25">
        <v>93411913.65000002</v>
      </c>
      <c r="G61" s="25">
        <v>91578124.47100002</v>
      </c>
      <c r="H61" s="12"/>
      <c r="I61" s="13">
        <v>1.7208979556631046</v>
      </c>
      <c r="J61" s="13">
        <v>1.259957416155089</v>
      </c>
      <c r="K61" s="13">
        <v>1.260115089488972</v>
      </c>
      <c r="L61" s="13">
        <v>1.8376960232028223</v>
      </c>
      <c r="M61" s="13">
        <v>1.6573373846605213</v>
      </c>
      <c r="N61" s="13">
        <v>1.422042626243453</v>
      </c>
      <c r="O61" s="12"/>
      <c r="P61" s="13">
        <f t="shared" si="12"/>
        <v>0</v>
      </c>
      <c r="Q61" s="13">
        <v>-12.209101842781251</v>
      </c>
      <c r="R61" s="13">
        <v>-16.24679064572811</v>
      </c>
      <c r="S61" s="13">
        <v>2.315065519816642</v>
      </c>
      <c r="T61" s="13">
        <v>8.729765251015124</v>
      </c>
      <c r="U61" s="13">
        <v>6.595268063647836</v>
      </c>
    </row>
    <row r="62" spans="1:21" ht="12.75">
      <c r="A62" s="59" t="s">
        <v>10</v>
      </c>
      <c r="B62" s="25">
        <v>76286256.53999998</v>
      </c>
      <c r="C62" s="25">
        <v>71559760.42999999</v>
      </c>
      <c r="D62" s="25">
        <v>61987853.4</v>
      </c>
      <c r="E62" s="25">
        <v>67915148.862</v>
      </c>
      <c r="F62" s="25">
        <v>69557058.47300002</v>
      </c>
      <c r="G62" s="25">
        <v>79080966.11799997</v>
      </c>
      <c r="H62" s="12"/>
      <c r="I62" s="13">
        <v>1.528085321242381</v>
      </c>
      <c r="J62" s="13">
        <v>1.1954225230115172</v>
      </c>
      <c r="K62" s="13">
        <v>1.085579248093079</v>
      </c>
      <c r="L62" s="13">
        <v>1.4198645851271203</v>
      </c>
      <c r="M62" s="13">
        <v>1.234098616224214</v>
      </c>
      <c r="N62" s="13">
        <v>1.2279843619195512</v>
      </c>
      <c r="O62" s="12"/>
      <c r="P62" s="13">
        <f t="shared" si="12"/>
        <v>0</v>
      </c>
      <c r="Q62" s="13">
        <v>-6.19573737704863</v>
      </c>
      <c r="R62" s="13">
        <v>-18.74309186019994</v>
      </c>
      <c r="S62" s="13">
        <v>-10.973284124396201</v>
      </c>
      <c r="T62" s="13">
        <v>-8.82098345390898</v>
      </c>
      <c r="U62" s="13">
        <v>3.663450934356206</v>
      </c>
    </row>
    <row r="63" spans="1:21" ht="12.75">
      <c r="A63" s="59" t="s">
        <v>8</v>
      </c>
      <c r="B63" s="25">
        <v>13208237.310000002</v>
      </c>
      <c r="C63" s="25">
        <v>11540625.639999997</v>
      </c>
      <c r="D63" s="25">
        <v>12276184.943999996</v>
      </c>
      <c r="E63" s="25">
        <v>12316734.072999999</v>
      </c>
      <c r="F63" s="25">
        <v>12155250.224000007</v>
      </c>
      <c r="G63" s="25">
        <v>12549616.074000001</v>
      </c>
      <c r="H63" s="12"/>
      <c r="I63" s="13">
        <v>0.26457339065148683</v>
      </c>
      <c r="J63" s="13">
        <v>0.19278884860431333</v>
      </c>
      <c r="K63" s="13">
        <v>0.21499004869491245</v>
      </c>
      <c r="L63" s="13">
        <v>0.25749917076992784</v>
      </c>
      <c r="M63" s="13">
        <v>0.21566147003068467</v>
      </c>
      <c r="N63" s="13">
        <v>0.19487283784534504</v>
      </c>
      <c r="O63" s="12"/>
      <c r="P63" s="13">
        <f t="shared" si="12"/>
        <v>0</v>
      </c>
      <c r="Q63" s="13">
        <v>-12.62554291583973</v>
      </c>
      <c r="R63" s="13">
        <v>-7.056599182196294</v>
      </c>
      <c r="S63" s="13">
        <v>-6.749600390091743</v>
      </c>
      <c r="T63" s="13">
        <v>-7.972199933164248</v>
      </c>
      <c r="U63" s="13">
        <v>-4.986443085038744</v>
      </c>
    </row>
    <row r="64" spans="1:21" ht="12.75">
      <c r="A64" s="59" t="s">
        <v>21</v>
      </c>
      <c r="B64" s="25">
        <v>3585218381.470001</v>
      </c>
      <c r="C64" s="25">
        <v>4524840210.710003</v>
      </c>
      <c r="D64" s="25">
        <v>4078877006.194998</v>
      </c>
      <c r="E64" s="25">
        <v>2988490474.319001</v>
      </c>
      <c r="F64" s="25">
        <v>3109552351.4760013</v>
      </c>
      <c r="G64" s="25">
        <v>3361993514.4649987</v>
      </c>
      <c r="H64" s="12"/>
      <c r="I64" s="13">
        <v>71.8152892887078</v>
      </c>
      <c r="J64" s="13">
        <v>75.5885132706965</v>
      </c>
      <c r="K64" s="13">
        <v>71.43244991686251</v>
      </c>
      <c r="L64" s="13">
        <v>62.47872320941773</v>
      </c>
      <c r="M64" s="13">
        <v>55.170450537710494</v>
      </c>
      <c r="N64" s="13">
        <v>52.2056780955066</v>
      </c>
      <c r="O64" s="12"/>
      <c r="P64" s="13">
        <f t="shared" si="12"/>
        <v>0</v>
      </c>
      <c r="Q64" s="13">
        <v>26.208217443500345</v>
      </c>
      <c r="R64" s="13">
        <v>13.769276295035283</v>
      </c>
      <c r="S64" s="13">
        <v>-16.6441160247073</v>
      </c>
      <c r="T64" s="13">
        <v>-13.267421378079874</v>
      </c>
      <c r="U64" s="13">
        <v>-6.226255788454267</v>
      </c>
    </row>
    <row r="65" spans="1:21" ht="12.75">
      <c r="A65" s="59" t="s">
        <v>20</v>
      </c>
      <c r="B65" s="25">
        <v>50340830.099999994</v>
      </c>
      <c r="C65" s="25">
        <v>47267291.5</v>
      </c>
      <c r="D65" s="25">
        <v>43214417.691000015</v>
      </c>
      <c r="E65" s="25">
        <v>39749830.59399999</v>
      </c>
      <c r="F65" s="25">
        <v>41382677.864999995</v>
      </c>
      <c r="G65" s="25">
        <v>46143300.285</v>
      </c>
      <c r="H65" s="12"/>
      <c r="I65" s="13">
        <v>1.0083740771135057</v>
      </c>
      <c r="J65" s="13">
        <v>0.7896111518724775</v>
      </c>
      <c r="K65" s="13">
        <v>0.7568043171466888</v>
      </c>
      <c r="L65" s="13">
        <v>0.8310277997020215</v>
      </c>
      <c r="M65" s="13">
        <v>0.7342217541972808</v>
      </c>
      <c r="N65" s="13">
        <v>0.7165219892835957</v>
      </c>
      <c r="O65" s="12"/>
      <c r="P65" s="13">
        <f t="shared" si="12"/>
        <v>0</v>
      </c>
      <c r="Q65" s="13">
        <v>-6.105458717892688</v>
      </c>
      <c r="R65" s="13">
        <v>-14.156326772609134</v>
      </c>
      <c r="S65" s="13">
        <v>-21.038587335491727</v>
      </c>
      <c r="T65" s="13">
        <v>-17.79500301684537</v>
      </c>
      <c r="U65" s="13">
        <v>-8.338221294050527</v>
      </c>
    </row>
    <row r="66" spans="1:21" ht="12.75">
      <c r="A66" s="59" t="s">
        <v>11</v>
      </c>
      <c r="B66" s="25">
        <v>26441279.309999995</v>
      </c>
      <c r="C66" s="25">
        <v>25397294.379999995</v>
      </c>
      <c r="D66" s="25">
        <v>74611700.44999999</v>
      </c>
      <c r="E66" s="25">
        <v>148533317.582</v>
      </c>
      <c r="F66" s="25">
        <v>81209754.49799998</v>
      </c>
      <c r="G66" s="25">
        <v>22864695.052</v>
      </c>
      <c r="H66" s="12"/>
      <c r="I66" s="13">
        <v>0.529643642525507</v>
      </c>
      <c r="J66" s="13">
        <v>0.42426773850234684</v>
      </c>
      <c r="K66" s="13">
        <v>1.3066578245707898</v>
      </c>
      <c r="L66" s="13">
        <v>3.1053042050257917</v>
      </c>
      <c r="M66" s="13">
        <v>1.4408436447724806</v>
      </c>
      <c r="N66" s="13">
        <v>0.3550473564273325</v>
      </c>
      <c r="O66" s="12"/>
      <c r="P66" s="13">
        <f t="shared" si="12"/>
        <v>0</v>
      </c>
      <c r="Q66" s="13">
        <v>-3.9483147458949475</v>
      </c>
      <c r="R66" s="13">
        <v>182.1788597111567</v>
      </c>
      <c r="S66" s="13">
        <v>461.7478482814</v>
      </c>
      <c r="T66" s="13">
        <v>207.13247095909895</v>
      </c>
      <c r="U66" s="13">
        <v>-13.526517442926234</v>
      </c>
    </row>
    <row r="67" spans="1:21" ht="12.75">
      <c r="A67" s="59" t="s">
        <v>22</v>
      </c>
      <c r="B67" s="25">
        <v>10389254.379999999</v>
      </c>
      <c r="C67" s="25">
        <v>10182870.94</v>
      </c>
      <c r="D67" s="25">
        <v>8067658.525</v>
      </c>
      <c r="E67" s="25">
        <v>4914071.183999999</v>
      </c>
      <c r="F67" s="25">
        <v>5552651.719000002</v>
      </c>
      <c r="G67" s="25">
        <v>5847622.033</v>
      </c>
      <c r="H67" s="12"/>
      <c r="I67" s="13">
        <v>0.20810651664899632</v>
      </c>
      <c r="J67" s="13">
        <v>0.170107239004845</v>
      </c>
      <c r="K67" s="13">
        <v>0.1412870779526174</v>
      </c>
      <c r="L67" s="13">
        <v>0.10273577780316484</v>
      </c>
      <c r="M67" s="13">
        <v>0.09851652662185033</v>
      </c>
      <c r="N67" s="13">
        <v>0.09080299297590097</v>
      </c>
      <c r="O67" s="12"/>
      <c r="P67" s="13">
        <f t="shared" si="12"/>
        <v>0</v>
      </c>
      <c r="Q67" s="13">
        <v>-1.9865086795574172</v>
      </c>
      <c r="R67" s="13">
        <v>-22.346125815046207</v>
      </c>
      <c r="S67" s="13">
        <v>-52.70044409096469</v>
      </c>
      <c r="T67" s="13">
        <v>-46.55389582442775</v>
      </c>
      <c r="U67" s="13">
        <v>-43.71470926482406</v>
      </c>
    </row>
    <row r="68" spans="2:21" ht="12.75">
      <c r="B68" s="25"/>
      <c r="C68" s="25"/>
      <c r="D68" s="25"/>
      <c r="E68" s="25"/>
      <c r="F68" s="25"/>
      <c r="G68" s="25"/>
      <c r="H68" s="12"/>
      <c r="I68" s="13"/>
      <c r="J68" s="13"/>
      <c r="K68" s="13"/>
      <c r="L68" s="13"/>
      <c r="M68" s="13"/>
      <c r="N68" s="13"/>
      <c r="O68" s="12"/>
      <c r="P68" s="13"/>
      <c r="Q68" s="13"/>
      <c r="R68" s="13"/>
      <c r="S68" s="13"/>
      <c r="T68" s="13"/>
      <c r="U68" s="13"/>
    </row>
    <row r="69" spans="1:21" ht="12.75">
      <c r="A69" s="7" t="s">
        <v>23</v>
      </c>
      <c r="B69" s="25">
        <f>+'15 kolicine uvozKN2'!B69+'16 kolicine izvoz KN2'!B69</f>
        <v>74649930.13000001</v>
      </c>
      <c r="C69" s="25">
        <f>+'15 kolicine uvozKN2'!C69+'16 kolicine izvoz KN2'!C69</f>
        <v>83953550.93</v>
      </c>
      <c r="D69" s="25">
        <f>+'15 kolicine uvozKN2'!D69+'16 kolicine izvoz KN2'!D69</f>
        <v>85437902.697</v>
      </c>
      <c r="E69" s="25">
        <f>+'15 kolicine uvozKN2'!E69+'16 kolicine izvoz KN2'!E69</f>
        <v>102389965.73300001</v>
      </c>
      <c r="F69" s="25">
        <f>+'15 kolicine uvozKN2'!F69+'16 kolicine izvoz KN2'!F69</f>
        <v>121373693.81600001</v>
      </c>
      <c r="G69" s="25">
        <f>+'15 kolicine uvozKN2'!G69+'16 kolicine izvoz KN2'!G69</f>
        <v>126967547.60400003</v>
      </c>
      <c r="H69" s="12"/>
      <c r="I69" s="13">
        <f aca="true" t="shared" si="13" ref="I69:N71">+B69/B$35*100</f>
        <v>1.495308167384122</v>
      </c>
      <c r="J69" s="13">
        <f t="shared" si="13"/>
        <v>1.4024636900047895</v>
      </c>
      <c r="K69" s="13">
        <f t="shared" si="13"/>
        <v>1.4962546544394277</v>
      </c>
      <c r="L69" s="13">
        <f t="shared" si="13"/>
        <v>2.140610580300286</v>
      </c>
      <c r="M69" s="13">
        <f t="shared" si="13"/>
        <v>2.1534422368146857</v>
      </c>
      <c r="N69" s="13">
        <f t="shared" si="13"/>
        <v>1.9715763550023184</v>
      </c>
      <c r="O69" s="12"/>
      <c r="P69" s="13">
        <f t="shared" si="12"/>
        <v>0</v>
      </c>
      <c r="Q69" s="13">
        <f aca="true" t="shared" si="14" ref="Q69:U71">+C69/$B69*100-100</f>
        <v>12.463000010580188</v>
      </c>
      <c r="R69" s="13">
        <f t="shared" si="14"/>
        <v>14.451416830817053</v>
      </c>
      <c r="S69" s="13">
        <f t="shared" si="14"/>
        <v>37.16016284903654</v>
      </c>
      <c r="T69" s="13">
        <f t="shared" si="14"/>
        <v>62.59049888544081</v>
      </c>
      <c r="U69" s="13">
        <f t="shared" si="14"/>
        <v>70.08394700824351</v>
      </c>
    </row>
    <row r="70" spans="1:21" ht="12.75">
      <c r="A70" s="8" t="s">
        <v>24</v>
      </c>
      <c r="B70" s="25">
        <f>+'15 kolicine uvozKN2'!B70+'16 kolicine izvoz KN2'!B70</f>
        <v>249808603.34999996</v>
      </c>
      <c r="C70" s="25">
        <f>+'15 kolicine uvozKN2'!C70+'16 kolicine izvoz KN2'!C70</f>
        <v>281492726.19999987</v>
      </c>
      <c r="D70" s="25">
        <f>+'15 kolicine uvozKN2'!D70+'16 kolicine izvoz KN2'!D70</f>
        <v>300282538.9480001</v>
      </c>
      <c r="E70" s="25">
        <f>+'15 kolicine uvozKN2'!E70+'16 kolicine izvoz KN2'!E70</f>
        <v>348213677.535</v>
      </c>
      <c r="F70" s="25">
        <f>+'15 kolicine uvozKN2'!F70+'16 kolicine izvoz KN2'!F70</f>
        <v>362068222.84099996</v>
      </c>
      <c r="G70" s="25">
        <f>+'15 kolicine uvozKN2'!G70+'16 kolicine izvoz KN2'!G70</f>
        <v>421399134.6110001</v>
      </c>
      <c r="H70" s="12"/>
      <c r="I70" s="13">
        <f t="shared" si="13"/>
        <v>5.0039007969809</v>
      </c>
      <c r="J70" s="13">
        <f t="shared" si="13"/>
        <v>4.70240178197022</v>
      </c>
      <c r="K70" s="13">
        <f t="shared" si="13"/>
        <v>5.258780147509523</v>
      </c>
      <c r="L70" s="13">
        <f t="shared" si="13"/>
        <v>7.2799114346852045</v>
      </c>
      <c r="M70" s="13">
        <f t="shared" si="13"/>
        <v>6.423904382907216</v>
      </c>
      <c r="N70" s="13">
        <f t="shared" si="13"/>
        <v>6.543566332467403</v>
      </c>
      <c r="O70" s="12"/>
      <c r="P70" s="13">
        <f t="shared" si="12"/>
        <v>0</v>
      </c>
      <c r="Q70" s="13">
        <f t="shared" si="14"/>
        <v>12.683359349961279</v>
      </c>
      <c r="R70" s="13">
        <f t="shared" si="14"/>
        <v>20.20504294933447</v>
      </c>
      <c r="S70" s="13">
        <f t="shared" si="14"/>
        <v>39.392187805128316</v>
      </c>
      <c r="T70" s="13">
        <f t="shared" si="14"/>
        <v>44.93825191989731</v>
      </c>
      <c r="U70" s="13">
        <f t="shared" si="14"/>
        <v>68.68879972904273</v>
      </c>
    </row>
    <row r="71" spans="1:21" ht="12.75">
      <c r="A71" s="9" t="s">
        <v>25</v>
      </c>
      <c r="B71" s="25">
        <f>+'15 kolicine uvozKN2'!B71+'16 kolicine izvoz KN2'!B71</f>
        <v>468969403.8799999</v>
      </c>
      <c r="C71" s="25">
        <f>+'15 kolicine uvozKN2'!C71+'16 kolicine izvoz KN2'!C71</f>
        <v>477781139.3100002</v>
      </c>
      <c r="D71" s="25">
        <f>+'15 kolicine uvozKN2'!D71+'16 kolicine izvoz KN2'!D71</f>
        <v>577412888.547</v>
      </c>
      <c r="E71" s="25">
        <f>+'15 kolicine uvozKN2'!E71+'16 kolicine izvoz KN2'!E71</f>
        <v>484117179.214</v>
      </c>
      <c r="F71" s="25">
        <f>+'15 kolicine uvozKN2'!F71+'16 kolicine izvoz KN2'!F71</f>
        <v>611880461.04</v>
      </c>
      <c r="G71" s="25">
        <f>+'15 kolicine uvozKN2'!G71+'16 kolicine izvoz KN2'!G71</f>
        <v>589837124.4729997</v>
      </c>
      <c r="H71" s="12"/>
      <c r="I71" s="13">
        <f t="shared" si="13"/>
        <v>9.39389733726234</v>
      </c>
      <c r="J71" s="13">
        <f t="shared" si="13"/>
        <v>7.981445599723308</v>
      </c>
      <c r="K71" s="13">
        <f t="shared" si="13"/>
        <v>10.11210124253319</v>
      </c>
      <c r="L71" s="13">
        <f t="shared" si="13"/>
        <v>10.121171039679519</v>
      </c>
      <c r="M71" s="13">
        <f t="shared" si="13"/>
        <v>10.856135190898181</v>
      </c>
      <c r="N71" s="13">
        <f t="shared" si="13"/>
        <v>9.159103643873868</v>
      </c>
      <c r="O71" s="12"/>
      <c r="P71" s="13">
        <f t="shared" si="12"/>
        <v>0</v>
      </c>
      <c r="Q71" s="13">
        <f t="shared" si="14"/>
        <v>1.8789574238951872</v>
      </c>
      <c r="R71" s="13">
        <f t="shared" si="14"/>
        <v>23.123786705443308</v>
      </c>
      <c r="S71" s="13">
        <f t="shared" si="14"/>
        <v>3.2300135592376904</v>
      </c>
      <c r="T71" s="13">
        <f t="shared" si="14"/>
        <v>30.47342875198916</v>
      </c>
      <c r="U71" s="13">
        <f t="shared" si="14"/>
        <v>25.77305035104753</v>
      </c>
    </row>
    <row r="72" spans="2:21" ht="12.75">
      <c r="B72" s="25"/>
      <c r="C72" s="25"/>
      <c r="D72" s="25"/>
      <c r="E72" s="25"/>
      <c r="F72" s="25"/>
      <c r="G72" s="25"/>
      <c r="H72" s="12"/>
      <c r="I72" s="13"/>
      <c r="J72" s="13"/>
      <c r="K72" s="13"/>
      <c r="L72" s="13"/>
      <c r="M72" s="13"/>
      <c r="N72" s="13"/>
      <c r="O72" s="12"/>
      <c r="P72" s="13"/>
      <c r="Q72" s="13"/>
      <c r="R72" s="13"/>
      <c r="S72" s="13"/>
      <c r="T72" s="13"/>
      <c r="U72" s="13"/>
    </row>
    <row r="73" spans="1:21" ht="12.75">
      <c r="A73" s="17" t="s">
        <v>26</v>
      </c>
      <c r="B73" s="19">
        <f>+'15 kolicine uvozKN2'!B73+'16 kolicine izvoz KN2'!B73</f>
        <v>4992277294.960001</v>
      </c>
      <c r="C73" s="19">
        <f>+'15 kolicine uvozKN2'!C73+'16 kolicine izvoz KN2'!C73</f>
        <v>5986147914.440002</v>
      </c>
      <c r="D73" s="19">
        <f>+'15 kolicine uvozKN2'!D73+'16 kolicine izvoz KN2'!D73</f>
        <v>5710117755.924998</v>
      </c>
      <c r="E73" s="19">
        <f>+'15 kolicine uvozKN2'!E73+'16 kolicine izvoz KN2'!E73</f>
        <v>4783213101.686001</v>
      </c>
      <c r="F73" s="19">
        <f>+'15 kolicine uvozKN2'!F73+'16 kolicine izvoz KN2'!F73</f>
        <v>5636264197.898001</v>
      </c>
      <c r="G73" s="19">
        <f>+'15 kolicine uvozKN2'!G73+'16 kolicine izvoz KN2'!G73</f>
        <v>6439900097.292997</v>
      </c>
      <c r="H73" s="21"/>
      <c r="I73" s="20">
        <f aca="true" t="shared" si="15" ref="I73:N73">+B73/B$35*100</f>
        <v>100</v>
      </c>
      <c r="J73" s="20">
        <f t="shared" si="15"/>
        <v>100</v>
      </c>
      <c r="K73" s="20">
        <f t="shared" si="15"/>
        <v>100</v>
      </c>
      <c r="L73" s="20">
        <f t="shared" si="15"/>
        <v>100</v>
      </c>
      <c r="M73" s="20">
        <f t="shared" si="15"/>
        <v>100</v>
      </c>
      <c r="N73" s="20">
        <f t="shared" si="15"/>
        <v>100</v>
      </c>
      <c r="O73" s="21"/>
      <c r="P73" s="20">
        <f t="shared" si="12"/>
        <v>0</v>
      </c>
      <c r="Q73" s="20">
        <f>+C73/$B73*100-100</f>
        <v>19.908161361216315</v>
      </c>
      <c r="R73" s="20">
        <f>+D73/$B73*100-100</f>
        <v>14.379018202568588</v>
      </c>
      <c r="S73" s="20">
        <f>+E73/$B73*100-100</f>
        <v>-4.1877520202065455</v>
      </c>
      <c r="T73" s="20">
        <f>+F73/$B73*100-100</f>
        <v>12.899662115887338</v>
      </c>
      <c r="U73" s="20">
        <f>+G73/$B73*100-100</f>
        <v>28.99724347833117</v>
      </c>
    </row>
    <row r="75" ht="12.75">
      <c r="A75" t="s">
        <v>59</v>
      </c>
    </row>
  </sheetData>
  <sheetProtection/>
  <printOptions/>
  <pageMargins left="0.7086614173228347" right="0.7086614173228347" top="0.28" bottom="0.32" header="0.31496062992125984" footer="0.31496062992125984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D38">
      <selection activeCell="A1" sqref="A1:U75"/>
    </sheetView>
  </sheetViews>
  <sheetFormatPr defaultColWidth="9.140625" defaultRowHeight="12.75"/>
  <cols>
    <col min="1" max="1" width="32.00390625" style="0" customWidth="1"/>
    <col min="2" max="2" width="18.140625" style="0" customWidth="1"/>
    <col min="3" max="5" width="12.7109375" style="0" bestFit="1" customWidth="1"/>
    <col min="6" max="6" width="14.57421875" style="0" bestFit="1" customWidth="1"/>
    <col min="7" max="7" width="13.00390625" style="0" customWidth="1"/>
    <col min="8" max="8" width="2.7109375" style="0" customWidth="1"/>
    <col min="9" max="13" width="5.57421875" style="0" bestFit="1" customWidth="1"/>
    <col min="14" max="14" width="5.57421875" style="0" customWidth="1"/>
    <col min="15" max="15" width="2.8515625" style="0" customWidth="1"/>
    <col min="16" max="17" width="5.57421875" style="0" bestFit="1" customWidth="1"/>
    <col min="18" max="18" width="6.140625" style="0" bestFit="1" customWidth="1"/>
    <col min="19" max="20" width="6.57421875" style="0" bestFit="1" customWidth="1"/>
    <col min="21" max="21" width="6.57421875" style="0" customWidth="1"/>
  </cols>
  <sheetData>
    <row r="1" spans="1:21" ht="12.75">
      <c r="A1" s="11" t="s">
        <v>200</v>
      </c>
      <c r="B1" s="11" t="s">
        <v>190</v>
      </c>
      <c r="C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1"/>
      <c r="G4" s="31" t="s">
        <v>146</v>
      </c>
      <c r="H4" s="30"/>
      <c r="I4" s="30"/>
      <c r="J4" s="30"/>
      <c r="K4" s="30"/>
      <c r="L4" s="30"/>
      <c r="M4" s="31"/>
      <c r="N4" s="31" t="s">
        <v>187</v>
      </c>
      <c r="O4" s="30"/>
      <c r="P4" s="30"/>
      <c r="Q4" s="30"/>
      <c r="R4" s="30"/>
      <c r="S4" s="30"/>
      <c r="T4" s="31"/>
      <c r="U4" s="31" t="s">
        <v>151</v>
      </c>
    </row>
    <row r="5" spans="1:21" ht="12.75">
      <c r="A5" s="1"/>
      <c r="B5" s="1"/>
      <c r="C5" s="1"/>
      <c r="D5" s="1"/>
      <c r="E5" s="1"/>
      <c r="F5" s="14"/>
      <c r="G5" s="14"/>
      <c r="H5" s="1"/>
      <c r="I5" s="1"/>
      <c r="J5" s="1"/>
      <c r="K5" s="1"/>
      <c r="L5" s="1"/>
      <c r="M5" s="14"/>
      <c r="N5" s="14"/>
      <c r="O5" s="1"/>
      <c r="P5" s="1"/>
      <c r="Q5" s="1"/>
      <c r="R5" s="1"/>
      <c r="S5" s="1"/>
      <c r="T5" s="14"/>
      <c r="U5" s="14"/>
    </row>
    <row r="6" spans="1:21" ht="12.75">
      <c r="A6" s="2" t="s">
        <v>0</v>
      </c>
      <c r="B6" s="25">
        <v>2141267.1099999994</v>
      </c>
      <c r="C6" s="25">
        <v>2352800.85</v>
      </c>
      <c r="D6" s="3">
        <v>5404982.86</v>
      </c>
      <c r="E6" s="3">
        <v>8540019.82</v>
      </c>
      <c r="F6" s="6">
        <v>7445354.446999998</v>
      </c>
      <c r="G6" s="6">
        <v>5612762.914</v>
      </c>
      <c r="H6" s="12"/>
      <c r="I6" s="13">
        <f>+B6/B$35*100</f>
        <v>0.08243571951003201</v>
      </c>
      <c r="J6" s="13">
        <f aca="true" t="shared" si="0" ref="J6:J35">+C6/C$35*100</f>
        <v>0.07325073825221548</v>
      </c>
      <c r="K6" s="13">
        <f aca="true" t="shared" si="1" ref="K6:K35">+D6/D$35*100</f>
        <v>0.1670317240064499</v>
      </c>
      <c r="L6" s="13">
        <f aca="true" t="shared" si="2" ref="L6:L35">+E6/E$35*100</f>
        <v>0.3323175056127783</v>
      </c>
      <c r="M6" s="13">
        <f aca="true" t="shared" si="3" ref="M6:M35">+F6/F$35*100</f>
        <v>0.25388498930024544</v>
      </c>
      <c r="N6" s="13">
        <f aca="true" t="shared" si="4" ref="N6:N35">+G6/G$35*100</f>
        <v>0.1565638957362803</v>
      </c>
      <c r="O6" s="12"/>
      <c r="P6" s="13">
        <f>+B6/$B6*100-100</f>
        <v>0</v>
      </c>
      <c r="Q6" s="13">
        <f aca="true" t="shared" si="5" ref="Q6:Q35">+C6/$B6*100-100</f>
        <v>9.878904832195403</v>
      </c>
      <c r="R6" s="13">
        <f aca="true" t="shared" si="6" ref="R6:R35">+D6/$B6*100-100</f>
        <v>152.41983285308118</v>
      </c>
      <c r="S6" s="13">
        <f aca="true" t="shared" si="7" ref="S6:S35">+E6/$B6*100-100</f>
        <v>298.83019638778285</v>
      </c>
      <c r="T6" s="13">
        <f aca="true" t="shared" si="8" ref="T6:T35">+F6/$B6*100-100</f>
        <v>247.70787877090214</v>
      </c>
      <c r="U6" s="13">
        <f aca="true" t="shared" si="9" ref="U6:U35">+G6/$B6*100-100</f>
        <v>162.1234355951043</v>
      </c>
    </row>
    <row r="7" spans="1:21" ht="12.75">
      <c r="A7" s="2" t="s">
        <v>1</v>
      </c>
      <c r="B7" s="25">
        <v>29795028.060000006</v>
      </c>
      <c r="C7" s="25">
        <v>28091361.97</v>
      </c>
      <c r="D7" s="3">
        <v>31190418.859999996</v>
      </c>
      <c r="E7" s="3">
        <v>44718932.33</v>
      </c>
      <c r="F7" s="6">
        <v>50802929.841000006</v>
      </c>
      <c r="G7" s="6">
        <v>51968089.27100003</v>
      </c>
      <c r="H7" s="12"/>
      <c r="I7" s="13">
        <f aca="true" t="shared" si="10" ref="I7:I35">+B7/B$35*100</f>
        <v>1.1470659426266974</v>
      </c>
      <c r="J7" s="13">
        <f t="shared" si="0"/>
        <v>0.8745801850644138</v>
      </c>
      <c r="K7" s="13">
        <f t="shared" si="1"/>
        <v>0.9638863932806419</v>
      </c>
      <c r="L7" s="13">
        <f t="shared" si="2"/>
        <v>1.7401463180178223</v>
      </c>
      <c r="M7" s="13">
        <f t="shared" si="3"/>
        <v>1.7323690082075967</v>
      </c>
      <c r="N7" s="13">
        <f t="shared" si="4"/>
        <v>1.449611650252319</v>
      </c>
      <c r="O7" s="12"/>
      <c r="P7" s="13">
        <f aca="true" t="shared" si="11" ref="P7:P35">+B7/$B7*100-100</f>
        <v>0</v>
      </c>
      <c r="Q7" s="13">
        <f t="shared" si="5"/>
        <v>-5.717954306232684</v>
      </c>
      <c r="R7" s="13">
        <f t="shared" si="6"/>
        <v>4.683300841972724</v>
      </c>
      <c r="S7" s="13">
        <f t="shared" si="7"/>
        <v>50.08857263012757</v>
      </c>
      <c r="T7" s="13">
        <f t="shared" si="8"/>
        <v>70.50807852469597</v>
      </c>
      <c r="U7" s="13">
        <f t="shared" si="9"/>
        <v>74.41866195376227</v>
      </c>
    </row>
    <row r="8" spans="1:21" ht="12.75">
      <c r="A8" s="1" t="s">
        <v>2</v>
      </c>
      <c r="B8" s="25">
        <v>7834158.060000001</v>
      </c>
      <c r="C8" s="25">
        <v>8636859.66</v>
      </c>
      <c r="D8" s="3">
        <v>9116467.149999999</v>
      </c>
      <c r="E8" s="3">
        <v>9114509.248999996</v>
      </c>
      <c r="F8" s="6">
        <v>11556317.974000005</v>
      </c>
      <c r="G8" s="6">
        <v>10316177.089000009</v>
      </c>
      <c r="H8" s="12"/>
      <c r="I8" s="13">
        <f t="shared" si="10"/>
        <v>0.30160387436736785</v>
      </c>
      <c r="J8" s="13">
        <f t="shared" si="0"/>
        <v>0.26889498372791676</v>
      </c>
      <c r="K8" s="13">
        <f t="shared" si="1"/>
        <v>0.2817287796011006</v>
      </c>
      <c r="L8" s="13">
        <f t="shared" si="2"/>
        <v>0.35467259354818165</v>
      </c>
      <c r="M8" s="13">
        <f t="shared" si="3"/>
        <v>0.3940679635959346</v>
      </c>
      <c r="N8" s="13">
        <f t="shared" si="4"/>
        <v>0.28776217682926364</v>
      </c>
      <c r="O8" s="12"/>
      <c r="P8" s="13">
        <f t="shared" si="11"/>
        <v>0</v>
      </c>
      <c r="Q8" s="13">
        <f t="shared" si="5"/>
        <v>10.246175707105891</v>
      </c>
      <c r="R8" s="13">
        <f t="shared" si="6"/>
        <v>16.368179964957164</v>
      </c>
      <c r="S8" s="13">
        <f t="shared" si="7"/>
        <v>16.343188115354337</v>
      </c>
      <c r="T8" s="13">
        <f t="shared" si="8"/>
        <v>47.511932813875376</v>
      </c>
      <c r="U8" s="13">
        <f t="shared" si="9"/>
        <v>31.68201368916479</v>
      </c>
    </row>
    <row r="9" spans="1:21" ht="12.75">
      <c r="A9" s="1" t="s">
        <v>3</v>
      </c>
      <c r="B9" s="25">
        <v>6130684.899999999</v>
      </c>
      <c r="C9" s="25">
        <v>8063675.249999999</v>
      </c>
      <c r="D9" s="3">
        <v>13277497.930000005</v>
      </c>
      <c r="E9" s="3">
        <v>34218030.59</v>
      </c>
      <c r="F9" s="6">
        <v>78140001.57100001</v>
      </c>
      <c r="G9" s="6">
        <v>74567239.96400003</v>
      </c>
      <c r="H9" s="12"/>
      <c r="I9" s="13">
        <f t="shared" si="10"/>
        <v>0.23602259543452694</v>
      </c>
      <c r="J9" s="13">
        <f t="shared" si="0"/>
        <v>0.2510497924584727</v>
      </c>
      <c r="K9" s="13">
        <f t="shared" si="1"/>
        <v>0.41031829835256317</v>
      </c>
      <c r="L9" s="13">
        <f t="shared" si="2"/>
        <v>1.331525079838813</v>
      </c>
      <c r="M9" s="13">
        <f t="shared" si="3"/>
        <v>2.6645572892460714</v>
      </c>
      <c r="N9" s="13">
        <f t="shared" si="4"/>
        <v>2.0799983469720265</v>
      </c>
      <c r="O9" s="12"/>
      <c r="P9" s="13">
        <f t="shared" si="11"/>
        <v>0</v>
      </c>
      <c r="Q9" s="13">
        <f t="shared" si="5"/>
        <v>31.529761870488585</v>
      </c>
      <c r="R9" s="13">
        <f t="shared" si="6"/>
        <v>116.57446348286479</v>
      </c>
      <c r="S9" s="13">
        <f t="shared" si="7"/>
        <v>458.14368456614045</v>
      </c>
      <c r="T9" s="13">
        <f t="shared" si="8"/>
        <v>1174.5721374621621</v>
      </c>
      <c r="U9" s="13">
        <f t="shared" si="9"/>
        <v>1116.2954250674347</v>
      </c>
    </row>
    <row r="10" spans="1:21" ht="12.75">
      <c r="A10" s="2" t="s">
        <v>4</v>
      </c>
      <c r="B10" s="25">
        <v>1014008.39</v>
      </c>
      <c r="C10" s="25">
        <v>1069515.09</v>
      </c>
      <c r="D10" s="3">
        <v>1043099.7100000001</v>
      </c>
      <c r="E10" s="3">
        <v>1037111.49</v>
      </c>
      <c r="F10" s="6">
        <v>956993.6070000002</v>
      </c>
      <c r="G10" s="6">
        <v>1038427.042</v>
      </c>
      <c r="H10" s="12"/>
      <c r="I10" s="13">
        <f t="shared" si="10"/>
        <v>0.0390378719350241</v>
      </c>
      <c r="J10" s="13">
        <f t="shared" si="0"/>
        <v>0.03329766304461539</v>
      </c>
      <c r="K10" s="13">
        <f t="shared" si="1"/>
        <v>0.03223520728647193</v>
      </c>
      <c r="L10" s="13">
        <f t="shared" si="2"/>
        <v>0.04035708472151436</v>
      </c>
      <c r="M10" s="13">
        <f t="shared" si="3"/>
        <v>0.03263327668322066</v>
      </c>
      <c r="N10" s="13">
        <f t="shared" si="4"/>
        <v>0.028966159024443335</v>
      </c>
      <c r="O10" s="12"/>
      <c r="P10" s="13">
        <f t="shared" si="11"/>
        <v>0</v>
      </c>
      <c r="Q10" s="13">
        <f t="shared" si="5"/>
        <v>5.473988237907989</v>
      </c>
      <c r="R10" s="13">
        <f t="shared" si="6"/>
        <v>2.868942731331842</v>
      </c>
      <c r="S10" s="13">
        <f t="shared" si="7"/>
        <v>2.2783933770015494</v>
      </c>
      <c r="T10" s="13">
        <f t="shared" si="8"/>
        <v>-5.62271314145633</v>
      </c>
      <c r="U10" s="13">
        <f t="shared" si="9"/>
        <v>2.408131159545917</v>
      </c>
    </row>
    <row r="11" spans="1:21" ht="12.75">
      <c r="A11" s="1" t="s">
        <v>5</v>
      </c>
      <c r="B11" s="25">
        <v>9504437.549999997</v>
      </c>
      <c r="C11" s="25">
        <v>9329056.909999996</v>
      </c>
      <c r="D11" s="3">
        <v>8686557.969999999</v>
      </c>
      <c r="E11" s="3">
        <v>7081945.790000001</v>
      </c>
      <c r="F11" s="6">
        <v>9379193.636000002</v>
      </c>
      <c r="G11" s="6">
        <v>11065536.292999992</v>
      </c>
      <c r="H11" s="12"/>
      <c r="I11" s="13">
        <f t="shared" si="10"/>
        <v>0.3659072445064622</v>
      </c>
      <c r="J11" s="13">
        <f t="shared" si="0"/>
        <v>0.2904454517918216</v>
      </c>
      <c r="K11" s="13">
        <f t="shared" si="1"/>
        <v>0.2684431738255443</v>
      </c>
      <c r="L11" s="13">
        <f t="shared" si="2"/>
        <v>0.2755795196524165</v>
      </c>
      <c r="M11" s="13">
        <f t="shared" si="3"/>
        <v>0.31982849075510117</v>
      </c>
      <c r="N11" s="13">
        <f t="shared" si="4"/>
        <v>0.308665000996562</v>
      </c>
      <c r="O11" s="12"/>
      <c r="P11" s="13">
        <f t="shared" si="11"/>
        <v>0</v>
      </c>
      <c r="Q11" s="13">
        <f t="shared" si="5"/>
        <v>-1.8452500642712977</v>
      </c>
      <c r="R11" s="13">
        <f t="shared" si="6"/>
        <v>-8.605239139058767</v>
      </c>
      <c r="S11" s="13">
        <f t="shared" si="7"/>
        <v>-25.488007546538057</v>
      </c>
      <c r="T11" s="13">
        <f t="shared" si="8"/>
        <v>-1.317741458567383</v>
      </c>
      <c r="U11" s="13">
        <f t="shared" si="9"/>
        <v>16.424946082159238</v>
      </c>
    </row>
    <row r="12" spans="1:21" ht="12.75">
      <c r="A12" s="4" t="s">
        <v>6</v>
      </c>
      <c r="B12" s="25">
        <v>74200605.03999999</v>
      </c>
      <c r="C12" s="25">
        <v>86559547.46000001</v>
      </c>
      <c r="D12" s="3">
        <v>98885058.84000002</v>
      </c>
      <c r="E12" s="3">
        <v>83815662.32399997</v>
      </c>
      <c r="F12" s="6">
        <v>110458616.74799998</v>
      </c>
      <c r="G12" s="6">
        <v>111973790.10000008</v>
      </c>
      <c r="H12" s="12"/>
      <c r="I12" s="13">
        <f t="shared" si="10"/>
        <v>2.8566171104884286</v>
      </c>
      <c r="J12" s="13">
        <f t="shared" si="0"/>
        <v>2.6948947907013396</v>
      </c>
      <c r="K12" s="13">
        <f t="shared" si="1"/>
        <v>3.0558731238093952</v>
      </c>
      <c r="L12" s="13">
        <f t="shared" si="2"/>
        <v>3.261516064583863</v>
      </c>
      <c r="M12" s="13">
        <f t="shared" si="3"/>
        <v>3.7666151330761344</v>
      </c>
      <c r="N12" s="13">
        <f t="shared" si="4"/>
        <v>3.1234265667421255</v>
      </c>
      <c r="O12" s="12"/>
      <c r="P12" s="13">
        <f t="shared" si="11"/>
        <v>0</v>
      </c>
      <c r="Q12" s="13">
        <f t="shared" si="5"/>
        <v>16.656120813755578</v>
      </c>
      <c r="R12" s="13">
        <f t="shared" si="6"/>
        <v>33.267186684924155</v>
      </c>
      <c r="S12" s="13">
        <f t="shared" si="7"/>
        <v>12.958192563007671</v>
      </c>
      <c r="T12" s="13">
        <f t="shared" si="8"/>
        <v>48.86484643683707</v>
      </c>
      <c r="U12" s="13">
        <f t="shared" si="9"/>
        <v>50.90684238981254</v>
      </c>
    </row>
    <row r="13" spans="1:21" ht="12.75">
      <c r="A13" s="4" t="s">
        <v>7</v>
      </c>
      <c r="B13" s="25">
        <v>109899005.13999996</v>
      </c>
      <c r="C13" s="25">
        <v>111901965.79999995</v>
      </c>
      <c r="D13" s="3">
        <v>128110135.58000003</v>
      </c>
      <c r="E13" s="3">
        <v>150731018.17000002</v>
      </c>
      <c r="F13" s="6">
        <v>142083201.09100002</v>
      </c>
      <c r="G13" s="6">
        <v>157271677.53199998</v>
      </c>
      <c r="H13" s="12"/>
      <c r="I13" s="13">
        <f t="shared" si="10"/>
        <v>4.23095442873197</v>
      </c>
      <c r="J13" s="13">
        <f t="shared" si="0"/>
        <v>3.483890957759627</v>
      </c>
      <c r="K13" s="13">
        <f t="shared" si="1"/>
        <v>3.959023990064501</v>
      </c>
      <c r="L13" s="13">
        <f t="shared" si="2"/>
        <v>5.865391068463441</v>
      </c>
      <c r="M13" s="13">
        <f t="shared" si="3"/>
        <v>4.845006674365676</v>
      </c>
      <c r="N13" s="13">
        <f t="shared" si="4"/>
        <v>4.386977839732417</v>
      </c>
      <c r="O13" s="12"/>
      <c r="P13" s="13">
        <f t="shared" si="11"/>
        <v>0</v>
      </c>
      <c r="Q13" s="13">
        <f t="shared" si="5"/>
        <v>1.8225466713264922</v>
      </c>
      <c r="R13" s="13">
        <f t="shared" si="6"/>
        <v>16.570787348621565</v>
      </c>
      <c r="S13" s="13">
        <f t="shared" si="7"/>
        <v>37.1541243507931</v>
      </c>
      <c r="T13" s="13">
        <f t="shared" si="8"/>
        <v>29.28524776907736</v>
      </c>
      <c r="U13" s="13">
        <f t="shared" si="9"/>
        <v>43.10564261400924</v>
      </c>
    </row>
    <row r="14" spans="1:21" ht="12.75">
      <c r="A14" s="1" t="s">
        <v>8</v>
      </c>
      <c r="B14" s="25">
        <v>12461305.760000004</v>
      </c>
      <c r="C14" s="25">
        <v>10878290.809999997</v>
      </c>
      <c r="D14" s="3">
        <v>11677929.853999997</v>
      </c>
      <c r="E14" s="3">
        <v>11624225.736</v>
      </c>
      <c r="F14" s="6">
        <v>11434335.712000007</v>
      </c>
      <c r="G14" s="6">
        <v>11892109.126</v>
      </c>
      <c r="H14" s="12"/>
      <c r="I14" s="13">
        <f t="shared" si="10"/>
        <v>0.4797424392139974</v>
      </c>
      <c r="J14" s="13">
        <f t="shared" si="0"/>
        <v>0.3386784022773499</v>
      </c>
      <c r="K14" s="13">
        <f t="shared" si="1"/>
        <v>0.3608863907368633</v>
      </c>
      <c r="L14" s="13">
        <f t="shared" si="2"/>
        <v>0.45233310726290343</v>
      </c>
      <c r="M14" s="13">
        <f t="shared" si="3"/>
        <v>0.3899083946320731</v>
      </c>
      <c r="N14" s="13">
        <f t="shared" si="4"/>
        <v>0.33172164258772247</v>
      </c>
      <c r="O14" s="12"/>
      <c r="P14" s="13">
        <f t="shared" si="11"/>
        <v>0</v>
      </c>
      <c r="Q14" s="13">
        <f t="shared" si="5"/>
        <v>-12.703443607662564</v>
      </c>
      <c r="R14" s="13">
        <f t="shared" si="6"/>
        <v>-6.286467253813754</v>
      </c>
      <c r="S14" s="13">
        <f t="shared" si="7"/>
        <v>-6.7174342731158845</v>
      </c>
      <c r="T14" s="13">
        <f t="shared" si="8"/>
        <v>-8.241271563181641</v>
      </c>
      <c r="U14" s="13">
        <f t="shared" si="9"/>
        <v>-4.567712605424447</v>
      </c>
    </row>
    <row r="15" spans="1:21" ht="12.75">
      <c r="A15" s="5" t="s">
        <v>9</v>
      </c>
      <c r="B15" s="25">
        <v>350694357.00999993</v>
      </c>
      <c r="C15" s="25">
        <v>363771082.7900002</v>
      </c>
      <c r="D15" s="3">
        <v>467080053.93</v>
      </c>
      <c r="E15" s="3">
        <v>340680320.99</v>
      </c>
      <c r="F15" s="6">
        <v>440815070.278</v>
      </c>
      <c r="G15" s="6">
        <v>420571374.65899974</v>
      </c>
      <c r="H15" s="12"/>
      <c r="I15" s="13">
        <f t="shared" si="10"/>
        <v>13.501230889511673</v>
      </c>
      <c r="J15" s="13">
        <f t="shared" si="0"/>
        <v>11.325438091870508</v>
      </c>
      <c r="K15" s="13">
        <f t="shared" si="1"/>
        <v>14.434307874373811</v>
      </c>
      <c r="L15" s="13">
        <f t="shared" si="2"/>
        <v>13.256881935756143</v>
      </c>
      <c r="M15" s="13">
        <f t="shared" si="3"/>
        <v>15.031699323060716</v>
      </c>
      <c r="N15" s="13">
        <f t="shared" si="4"/>
        <v>11.731529348502196</v>
      </c>
      <c r="O15" s="12"/>
      <c r="P15" s="13">
        <f t="shared" si="11"/>
        <v>0</v>
      </c>
      <c r="Q15" s="13">
        <f t="shared" si="5"/>
        <v>3.7288098649466974</v>
      </c>
      <c r="R15" s="13">
        <f t="shared" si="6"/>
        <v>33.187216900864314</v>
      </c>
      <c r="S15" s="13">
        <f t="shared" si="7"/>
        <v>-2.855488210696919</v>
      </c>
      <c r="T15" s="13">
        <f t="shared" si="8"/>
        <v>25.69779395264986</v>
      </c>
      <c r="U15" s="13">
        <f t="shared" si="9"/>
        <v>19.925332772607817</v>
      </c>
    </row>
    <row r="16" spans="1:21" ht="12.75">
      <c r="A16" s="5" t="s">
        <v>10</v>
      </c>
      <c r="B16" s="25">
        <v>71748587.17999998</v>
      </c>
      <c r="C16" s="25">
        <v>68269874.91</v>
      </c>
      <c r="D16" s="3">
        <v>59190785.31</v>
      </c>
      <c r="E16" s="3">
        <v>65663785.72</v>
      </c>
      <c r="F16" s="6">
        <v>67527944.83100002</v>
      </c>
      <c r="G16" s="6">
        <v>76480081.17999998</v>
      </c>
      <c r="H16" s="12"/>
      <c r="I16" s="13">
        <f t="shared" si="10"/>
        <v>2.76221793179813</v>
      </c>
      <c r="J16" s="13">
        <f t="shared" si="0"/>
        <v>2.1254747241118612</v>
      </c>
      <c r="K16" s="13">
        <f t="shared" si="1"/>
        <v>1.829189688794859</v>
      </c>
      <c r="L16" s="13">
        <f t="shared" si="2"/>
        <v>2.5551726974285134</v>
      </c>
      <c r="M16" s="13">
        <f t="shared" si="3"/>
        <v>2.3026884311456888</v>
      </c>
      <c r="N16" s="13">
        <f t="shared" si="4"/>
        <v>2.1333556466282926</v>
      </c>
      <c r="O16" s="12"/>
      <c r="P16" s="13">
        <f t="shared" si="11"/>
        <v>0</v>
      </c>
      <c r="Q16" s="13">
        <f t="shared" si="5"/>
        <v>-4.848474941078251</v>
      </c>
      <c r="R16" s="13">
        <f t="shared" si="6"/>
        <v>-17.50250752463664</v>
      </c>
      <c r="S16" s="13">
        <f t="shared" si="7"/>
        <v>-8.480726519024927</v>
      </c>
      <c r="T16" s="13">
        <f t="shared" si="8"/>
        <v>-5.882544193394892</v>
      </c>
      <c r="U16" s="13">
        <f t="shared" si="9"/>
        <v>6.594546577105163</v>
      </c>
    </row>
    <row r="17" spans="1:21" ht="12.75">
      <c r="A17" s="1" t="s">
        <v>11</v>
      </c>
      <c r="B17" s="25">
        <v>12336354.849999996</v>
      </c>
      <c r="C17" s="25">
        <v>13208059.03</v>
      </c>
      <c r="D17" s="3">
        <v>70067563.63999999</v>
      </c>
      <c r="E17" s="3">
        <v>140853977.426</v>
      </c>
      <c r="F17" s="6">
        <v>59436829.63799998</v>
      </c>
      <c r="G17" s="6">
        <v>15029060.170000004</v>
      </c>
      <c r="H17" s="12"/>
      <c r="I17" s="13">
        <f t="shared" si="10"/>
        <v>0.47493200798793517</v>
      </c>
      <c r="J17" s="13">
        <f t="shared" si="0"/>
        <v>0.41121205597419813</v>
      </c>
      <c r="K17" s="13">
        <f t="shared" si="1"/>
        <v>2.16531786591472</v>
      </c>
      <c r="L17" s="13">
        <f t="shared" si="2"/>
        <v>5.481046112355147</v>
      </c>
      <c r="M17" s="13">
        <f t="shared" si="3"/>
        <v>2.02678313894975</v>
      </c>
      <c r="N17" s="13">
        <f t="shared" si="4"/>
        <v>0.41922458609484814</v>
      </c>
      <c r="O17" s="12"/>
      <c r="P17" s="13">
        <f t="shared" si="11"/>
        <v>0</v>
      </c>
      <c r="Q17" s="13">
        <f t="shared" si="5"/>
        <v>7.066140611219552</v>
      </c>
      <c r="R17" s="13">
        <f t="shared" si="6"/>
        <v>467.9762335954531</v>
      </c>
      <c r="S17" s="13">
        <f t="shared" si="7"/>
        <v>1041.7795543227264</v>
      </c>
      <c r="T17" s="13">
        <f t="shared" si="8"/>
        <v>381.80220462773093</v>
      </c>
      <c r="U17" s="13">
        <f t="shared" si="9"/>
        <v>21.827398390700537</v>
      </c>
    </row>
    <row r="18" spans="1:21" ht="12.75">
      <c r="A18" s="1" t="s">
        <v>12</v>
      </c>
      <c r="B18" s="25">
        <v>436590.5700000002</v>
      </c>
      <c r="C18" s="25">
        <v>582806.9100000001</v>
      </c>
      <c r="D18" s="3">
        <v>393024.2200000001</v>
      </c>
      <c r="E18" s="3">
        <v>394599</v>
      </c>
      <c r="F18" s="6">
        <v>426908.54500000004</v>
      </c>
      <c r="G18" s="6">
        <v>610710.7160000002</v>
      </c>
      <c r="H18" s="12"/>
      <c r="I18" s="13">
        <f t="shared" si="10"/>
        <v>0.016808112169268325</v>
      </c>
      <c r="J18" s="13">
        <f t="shared" si="0"/>
        <v>0.018144772608354214</v>
      </c>
      <c r="K18" s="13">
        <f t="shared" si="1"/>
        <v>0.012145739356311344</v>
      </c>
      <c r="L18" s="13">
        <f t="shared" si="2"/>
        <v>0.015355017688623665</v>
      </c>
      <c r="M18" s="13">
        <f t="shared" si="3"/>
        <v>0.014557489794616945</v>
      </c>
      <c r="N18" s="13">
        <f t="shared" si="4"/>
        <v>0.01703532651029292</v>
      </c>
      <c r="O18" s="12"/>
      <c r="P18" s="13">
        <f t="shared" si="11"/>
        <v>0</v>
      </c>
      <c r="Q18" s="13">
        <f t="shared" si="5"/>
        <v>33.49049430911893</v>
      </c>
      <c r="R18" s="13">
        <f t="shared" si="6"/>
        <v>-9.978765688869572</v>
      </c>
      <c r="S18" s="13">
        <f t="shared" si="7"/>
        <v>-9.61806618956524</v>
      </c>
      <c r="T18" s="13">
        <f t="shared" si="8"/>
        <v>-2.217644096160882</v>
      </c>
      <c r="U18" s="13">
        <f t="shared" si="9"/>
        <v>39.88179268278745</v>
      </c>
    </row>
    <row r="19" spans="1:21" ht="12.75">
      <c r="A19" s="1" t="s">
        <v>13</v>
      </c>
      <c r="B19" s="25">
        <v>642925.7899999998</v>
      </c>
      <c r="C19" s="25">
        <v>706561.7700000001</v>
      </c>
      <c r="D19" s="3">
        <v>882165.82</v>
      </c>
      <c r="E19" s="3">
        <v>914260.1890000001</v>
      </c>
      <c r="F19" s="6">
        <v>1105398.7920000001</v>
      </c>
      <c r="G19" s="6">
        <v>1178922.4</v>
      </c>
      <c r="H19" s="12"/>
      <c r="I19" s="13">
        <f t="shared" si="10"/>
        <v>0.024751722866656153</v>
      </c>
      <c r="J19" s="13">
        <f t="shared" si="0"/>
        <v>0.02199768470556787</v>
      </c>
      <c r="K19" s="13">
        <f t="shared" si="1"/>
        <v>0.02726182146934015</v>
      </c>
      <c r="L19" s="13">
        <f t="shared" si="2"/>
        <v>0.03557657615477844</v>
      </c>
      <c r="M19" s="13">
        <f t="shared" si="3"/>
        <v>0.03769386165255113</v>
      </c>
      <c r="N19" s="13">
        <f t="shared" si="4"/>
        <v>0.03288517376252842</v>
      </c>
      <c r="O19" s="12"/>
      <c r="P19" s="13">
        <f t="shared" si="11"/>
        <v>0</v>
      </c>
      <c r="Q19" s="13">
        <f t="shared" si="5"/>
        <v>9.89787328332254</v>
      </c>
      <c r="R19" s="13">
        <f t="shared" si="6"/>
        <v>37.21114220663014</v>
      </c>
      <c r="S19" s="13">
        <f t="shared" si="7"/>
        <v>42.20306654676281</v>
      </c>
      <c r="T19" s="13">
        <f t="shared" si="8"/>
        <v>71.9325634767273</v>
      </c>
      <c r="U19" s="13">
        <f t="shared" si="9"/>
        <v>83.36834800171886</v>
      </c>
    </row>
    <row r="20" spans="1:21" ht="12.75">
      <c r="A20" s="1" t="s">
        <v>14</v>
      </c>
      <c r="B20" s="25">
        <v>68107660.14999999</v>
      </c>
      <c r="C20" s="25">
        <v>61752803.51</v>
      </c>
      <c r="D20" s="3">
        <v>58253270.93999999</v>
      </c>
      <c r="E20" s="3">
        <v>69810486.869</v>
      </c>
      <c r="F20" s="6">
        <v>77063713.65000002</v>
      </c>
      <c r="G20" s="6">
        <v>71828137.93000002</v>
      </c>
      <c r="H20" s="12"/>
      <c r="I20" s="13">
        <f t="shared" si="10"/>
        <v>2.622047451431683</v>
      </c>
      <c r="J20" s="13">
        <f t="shared" si="0"/>
        <v>1.92257599968629</v>
      </c>
      <c r="K20" s="13">
        <f t="shared" si="1"/>
        <v>1.8002174153283115</v>
      </c>
      <c r="L20" s="13">
        <f t="shared" si="2"/>
        <v>2.716533140542488</v>
      </c>
      <c r="M20" s="13">
        <f t="shared" si="3"/>
        <v>2.6278561020491114</v>
      </c>
      <c r="N20" s="13">
        <f t="shared" si="4"/>
        <v>2.003593109153672</v>
      </c>
      <c r="O20" s="12"/>
      <c r="P20" s="13">
        <f t="shared" si="11"/>
        <v>0</v>
      </c>
      <c r="Q20" s="13">
        <f t="shared" si="5"/>
        <v>-9.330604848271236</v>
      </c>
      <c r="R20" s="13">
        <f t="shared" si="6"/>
        <v>-14.468841226224399</v>
      </c>
      <c r="S20" s="13">
        <f t="shared" si="7"/>
        <v>2.500198531633174</v>
      </c>
      <c r="T20" s="13">
        <f t="shared" si="8"/>
        <v>13.14984757995687</v>
      </c>
      <c r="U20" s="13">
        <f t="shared" si="9"/>
        <v>5.46264219297224</v>
      </c>
    </row>
    <row r="21" spans="1:21" ht="12.75">
      <c r="A21" s="2" t="s">
        <v>15</v>
      </c>
      <c r="B21" s="25">
        <v>4314912.27</v>
      </c>
      <c r="C21" s="25">
        <v>10597113.930000002</v>
      </c>
      <c r="D21" s="3">
        <v>10647898.319999997</v>
      </c>
      <c r="E21" s="3">
        <v>6961423.844999999</v>
      </c>
      <c r="F21" s="6">
        <v>8435782.552999996</v>
      </c>
      <c r="G21" s="6">
        <v>10552452.885999996</v>
      </c>
      <c r="H21" s="12"/>
      <c r="I21" s="13">
        <f t="shared" si="10"/>
        <v>0.1661179476109898</v>
      </c>
      <c r="J21" s="13">
        <f t="shared" si="0"/>
        <v>0.329924404233081</v>
      </c>
      <c r="K21" s="13">
        <f t="shared" si="1"/>
        <v>0.32905503301355166</v>
      </c>
      <c r="L21" s="13">
        <f t="shared" si="2"/>
        <v>0.27088965323779723</v>
      </c>
      <c r="M21" s="13">
        <f t="shared" si="3"/>
        <v>0.28765837522625626</v>
      </c>
      <c r="N21" s="13">
        <f t="shared" si="4"/>
        <v>0.2943529165083337</v>
      </c>
      <c r="O21" s="12"/>
      <c r="P21" s="13">
        <f t="shared" si="11"/>
        <v>0</v>
      </c>
      <c r="Q21" s="13">
        <f t="shared" si="5"/>
        <v>145.5928015889881</v>
      </c>
      <c r="R21" s="13">
        <f t="shared" si="6"/>
        <v>146.76975228513734</v>
      </c>
      <c r="S21" s="13">
        <f t="shared" si="7"/>
        <v>61.33407609235121</v>
      </c>
      <c r="T21" s="13">
        <f t="shared" si="8"/>
        <v>95.50299114192643</v>
      </c>
      <c r="U21" s="13">
        <f t="shared" si="9"/>
        <v>144.55776214425785</v>
      </c>
    </row>
    <row r="22" spans="1:21" ht="12.75">
      <c r="A22" s="1" t="s">
        <v>16</v>
      </c>
      <c r="B22" s="25">
        <v>69015844.83000003</v>
      </c>
      <c r="C22" s="25">
        <v>75660756.03999999</v>
      </c>
      <c r="D22" s="3">
        <v>54779286.269000016</v>
      </c>
      <c r="E22" s="3">
        <v>54461236.94400001</v>
      </c>
      <c r="F22" s="6">
        <v>63413583.292999975</v>
      </c>
      <c r="G22" s="6">
        <v>64217860.455999956</v>
      </c>
      <c r="H22" s="12"/>
      <c r="I22" s="13">
        <f t="shared" si="10"/>
        <v>2.6570112619689827</v>
      </c>
      <c r="J22" s="13">
        <f t="shared" si="0"/>
        <v>2.355578134312035</v>
      </c>
      <c r="K22" s="13">
        <f t="shared" si="1"/>
        <v>1.6928598780707178</v>
      </c>
      <c r="L22" s="13">
        <f t="shared" si="2"/>
        <v>2.1192482916060222</v>
      </c>
      <c r="M22" s="13">
        <f t="shared" si="3"/>
        <v>2.162389585403915</v>
      </c>
      <c r="N22" s="13">
        <f t="shared" si="4"/>
        <v>1.791310013070717</v>
      </c>
      <c r="O22" s="12"/>
      <c r="P22" s="13">
        <f t="shared" si="11"/>
        <v>0</v>
      </c>
      <c r="Q22" s="13">
        <f t="shared" si="5"/>
        <v>9.628095151725972</v>
      </c>
      <c r="R22" s="13">
        <f t="shared" si="6"/>
        <v>-20.627956661354403</v>
      </c>
      <c r="S22" s="13">
        <f t="shared" si="7"/>
        <v>-21.088791888081587</v>
      </c>
      <c r="T22" s="13">
        <f t="shared" si="8"/>
        <v>-8.117355588125534</v>
      </c>
      <c r="U22" s="13">
        <f t="shared" si="9"/>
        <v>-6.952004117052368</v>
      </c>
    </row>
    <row r="23" spans="1:21" ht="12.75">
      <c r="A23" s="1" t="s">
        <v>17</v>
      </c>
      <c r="B23" s="25">
        <v>11272501.87</v>
      </c>
      <c r="C23" s="25">
        <v>11656192.150000002</v>
      </c>
      <c r="D23" s="3">
        <v>12674109.002000004</v>
      </c>
      <c r="E23" s="3">
        <v>13523534.034</v>
      </c>
      <c r="F23" s="6">
        <v>15838585.736000007</v>
      </c>
      <c r="G23" s="6">
        <v>15962853.290000007</v>
      </c>
      <c r="H23" s="12"/>
      <c r="I23" s="13">
        <f t="shared" si="10"/>
        <v>0.4339751906671893</v>
      </c>
      <c r="J23" s="13">
        <f t="shared" si="0"/>
        <v>0.36289713181512107</v>
      </c>
      <c r="K23" s="13">
        <f t="shared" si="1"/>
        <v>0.39167159853856165</v>
      </c>
      <c r="L23" s="13">
        <f t="shared" si="2"/>
        <v>0.5262408275357366</v>
      </c>
      <c r="M23" s="13">
        <f t="shared" si="3"/>
        <v>0.5400923755531424</v>
      </c>
      <c r="N23" s="13">
        <f t="shared" si="4"/>
        <v>0.4452720587779133</v>
      </c>
      <c r="O23" s="12"/>
      <c r="P23" s="13">
        <f t="shared" si="11"/>
        <v>0</v>
      </c>
      <c r="Q23" s="13">
        <f t="shared" si="5"/>
        <v>3.403772156570966</v>
      </c>
      <c r="R23" s="13">
        <f t="shared" si="6"/>
        <v>12.433860274888602</v>
      </c>
      <c r="S23" s="13">
        <f t="shared" si="7"/>
        <v>19.969233005769297</v>
      </c>
      <c r="T23" s="13">
        <f t="shared" si="8"/>
        <v>40.506392623911864</v>
      </c>
      <c r="U23" s="13">
        <f t="shared" si="9"/>
        <v>41.60878812965777</v>
      </c>
    </row>
    <row r="24" spans="1:21" ht="12.75">
      <c r="A24" s="5" t="s">
        <v>18</v>
      </c>
      <c r="B24" s="25">
        <v>26078045.439999998</v>
      </c>
      <c r="C24" s="25">
        <v>27760597.55999999</v>
      </c>
      <c r="D24" s="3">
        <v>30054400.71</v>
      </c>
      <c r="E24" s="3">
        <v>36532457.95599999</v>
      </c>
      <c r="F24" s="6">
        <v>40495068.215</v>
      </c>
      <c r="G24" s="6">
        <v>43861628.813000016</v>
      </c>
      <c r="H24" s="12"/>
      <c r="I24" s="13">
        <f t="shared" si="10"/>
        <v>1.0039674308833473</v>
      </c>
      <c r="J24" s="13">
        <f t="shared" si="0"/>
        <v>0.8642823575963308</v>
      </c>
      <c r="K24" s="13">
        <f t="shared" si="1"/>
        <v>0.9287797009909428</v>
      </c>
      <c r="L24" s="13">
        <f t="shared" si="2"/>
        <v>1.421586314520007</v>
      </c>
      <c r="M24" s="13">
        <f t="shared" si="3"/>
        <v>1.3808731382319357</v>
      </c>
      <c r="N24" s="13">
        <f t="shared" si="4"/>
        <v>1.2234878945578</v>
      </c>
      <c r="O24" s="12"/>
      <c r="P24" s="13">
        <f t="shared" si="11"/>
        <v>0</v>
      </c>
      <c r="Q24" s="13">
        <f t="shared" si="5"/>
        <v>6.451987070392946</v>
      </c>
      <c r="R24" s="13">
        <f t="shared" si="6"/>
        <v>15.247903755474113</v>
      </c>
      <c r="S24" s="13">
        <f t="shared" si="7"/>
        <v>40.0889420185012</v>
      </c>
      <c r="T24" s="13">
        <f t="shared" si="8"/>
        <v>55.28413856080775</v>
      </c>
      <c r="U24" s="13">
        <f t="shared" si="9"/>
        <v>68.19369731491665</v>
      </c>
    </row>
    <row r="25" spans="1:21" ht="12.75">
      <c r="A25" s="4" t="s">
        <v>19</v>
      </c>
      <c r="B25" s="25">
        <v>40445383.58</v>
      </c>
      <c r="C25" s="25">
        <v>42282912.58999991</v>
      </c>
      <c r="D25" s="3">
        <v>43310023.43600003</v>
      </c>
      <c r="E25" s="3">
        <v>48890790.432000004</v>
      </c>
      <c r="F25" s="6">
        <v>52362016.47200001</v>
      </c>
      <c r="G25" s="6">
        <v>64007096.08700007</v>
      </c>
      <c r="H25" s="12"/>
      <c r="I25" s="13">
        <f t="shared" si="10"/>
        <v>1.5570893891311557</v>
      </c>
      <c r="J25" s="13">
        <f t="shared" si="0"/>
        <v>1.3164116982835115</v>
      </c>
      <c r="K25" s="13">
        <f t="shared" si="1"/>
        <v>1.3384219836868887</v>
      </c>
      <c r="L25" s="13">
        <f t="shared" si="2"/>
        <v>1.902485692802447</v>
      </c>
      <c r="M25" s="13">
        <f t="shared" si="3"/>
        <v>1.7855335278348772</v>
      </c>
      <c r="N25" s="13">
        <f t="shared" si="4"/>
        <v>1.7854308959231329</v>
      </c>
      <c r="O25" s="12"/>
      <c r="P25" s="13">
        <f t="shared" si="11"/>
        <v>0</v>
      </c>
      <c r="Q25" s="13">
        <f t="shared" si="5"/>
        <v>4.543235463116119</v>
      </c>
      <c r="R25" s="13">
        <f t="shared" si="6"/>
        <v>7.082736278996691</v>
      </c>
      <c r="S25" s="13">
        <f t="shared" si="7"/>
        <v>20.88101559302855</v>
      </c>
      <c r="T25" s="13">
        <f t="shared" si="8"/>
        <v>29.46351805127327</v>
      </c>
      <c r="U25" s="13">
        <f t="shared" si="9"/>
        <v>58.255628755246136</v>
      </c>
    </row>
    <row r="26" spans="1:21" ht="12.75">
      <c r="A26" s="1" t="s">
        <v>20</v>
      </c>
      <c r="B26" s="25">
        <v>23773541.299999997</v>
      </c>
      <c r="C26" s="25">
        <v>26732086.860000007</v>
      </c>
      <c r="D26" s="3">
        <v>29044554.480000008</v>
      </c>
      <c r="E26" s="3">
        <v>28898166.710999995</v>
      </c>
      <c r="F26" s="6">
        <v>30874941.593</v>
      </c>
      <c r="G26" s="6">
        <v>34147445.673999995</v>
      </c>
      <c r="H26" s="12"/>
      <c r="I26" s="13">
        <f t="shared" si="10"/>
        <v>0.9152473193159736</v>
      </c>
      <c r="J26" s="13">
        <f t="shared" si="0"/>
        <v>0.8322613014685664</v>
      </c>
      <c r="K26" s="13">
        <f t="shared" si="1"/>
        <v>0.8975721354634709</v>
      </c>
      <c r="L26" s="13">
        <f t="shared" si="2"/>
        <v>1.1245133946517871</v>
      </c>
      <c r="M26" s="13">
        <f t="shared" si="3"/>
        <v>1.0528288843445186</v>
      </c>
      <c r="N26" s="13">
        <f t="shared" si="4"/>
        <v>0.952517896458655</v>
      </c>
      <c r="O26" s="12"/>
      <c r="P26" s="13">
        <f t="shared" si="11"/>
        <v>0</v>
      </c>
      <c r="Q26" s="13">
        <f t="shared" si="5"/>
        <v>12.444698594399185</v>
      </c>
      <c r="R26" s="13">
        <f t="shared" si="6"/>
        <v>22.171762773937303</v>
      </c>
      <c r="S26" s="13">
        <f t="shared" si="7"/>
        <v>21.556003568555425</v>
      </c>
      <c r="T26" s="13">
        <f t="shared" si="8"/>
        <v>29.871024276050974</v>
      </c>
      <c r="U26" s="13">
        <f t="shared" si="9"/>
        <v>43.63634446837753</v>
      </c>
    </row>
    <row r="27" spans="1:21" ht="12.75">
      <c r="A27" s="1" t="s">
        <v>21</v>
      </c>
      <c r="B27" s="25">
        <v>1454016587.9800007</v>
      </c>
      <c r="C27" s="25">
        <v>2013575658.4599993</v>
      </c>
      <c r="D27" s="3">
        <v>1874554537.0349998</v>
      </c>
      <c r="E27" s="3">
        <v>1195171249.8700008</v>
      </c>
      <c r="F27" s="6">
        <v>1249042366.2490013</v>
      </c>
      <c r="G27" s="6">
        <v>1589602955.9559987</v>
      </c>
      <c r="H27" s="12"/>
      <c r="I27" s="13">
        <f t="shared" si="10"/>
        <v>55.977557890782315</v>
      </c>
      <c r="J27" s="13">
        <f t="shared" si="0"/>
        <v>62.68949771455831</v>
      </c>
      <c r="K27" s="13">
        <f t="shared" si="1"/>
        <v>57.929892503871606</v>
      </c>
      <c r="L27" s="13">
        <f t="shared" si="2"/>
        <v>46.50765887062136</v>
      </c>
      <c r="M27" s="13">
        <f t="shared" si="3"/>
        <v>42.59207671683881</v>
      </c>
      <c r="N27" s="13">
        <f t="shared" si="4"/>
        <v>44.340805993712415</v>
      </c>
      <c r="O27" s="12"/>
      <c r="P27" s="13">
        <f t="shared" si="11"/>
        <v>0</v>
      </c>
      <c r="Q27" s="13">
        <f t="shared" si="5"/>
        <v>38.483678598011636</v>
      </c>
      <c r="R27" s="13">
        <f t="shared" si="6"/>
        <v>28.922500096043166</v>
      </c>
      <c r="S27" s="13">
        <f t="shared" si="7"/>
        <v>-17.80208975948493</v>
      </c>
      <c r="T27" s="13">
        <f t="shared" si="8"/>
        <v>-14.097103391080338</v>
      </c>
      <c r="U27" s="13">
        <f t="shared" si="9"/>
        <v>9.324953311871226</v>
      </c>
    </row>
    <row r="28" spans="1:21" ht="12.75">
      <c r="A28" s="1" t="s">
        <v>28</v>
      </c>
      <c r="B28" s="25">
        <v>204717127.49000004</v>
      </c>
      <c r="C28" s="25">
        <v>222065011.58000004</v>
      </c>
      <c r="D28" s="3">
        <v>211733261.98000002</v>
      </c>
      <c r="E28" s="3">
        <v>211287834.05100003</v>
      </c>
      <c r="F28" s="6">
        <v>397930749.543</v>
      </c>
      <c r="G28" s="6">
        <v>735363343.7989999</v>
      </c>
      <c r="H28" s="12"/>
      <c r="I28" s="13">
        <f t="shared" si="10"/>
        <v>7.881316451297433</v>
      </c>
      <c r="J28" s="13">
        <f t="shared" si="0"/>
        <v>6.9136433872938206</v>
      </c>
      <c r="K28" s="13">
        <f t="shared" si="1"/>
        <v>6.5432532709324285</v>
      </c>
      <c r="L28" s="13">
        <f t="shared" si="2"/>
        <v>8.221836419362662</v>
      </c>
      <c r="M28" s="13">
        <f t="shared" si="3"/>
        <v>13.569353186492187</v>
      </c>
      <c r="N28" s="13">
        <f t="shared" si="4"/>
        <v>20.512419934869364</v>
      </c>
      <c r="O28" s="12"/>
      <c r="P28" s="13">
        <f t="shared" si="11"/>
        <v>0</v>
      </c>
      <c r="Q28" s="13">
        <f t="shared" si="5"/>
        <v>8.474075570861743</v>
      </c>
      <c r="R28" s="13">
        <f t="shared" si="6"/>
        <v>3.4272337522627225</v>
      </c>
      <c r="S28" s="13">
        <f t="shared" si="7"/>
        <v>3.209651601486513</v>
      </c>
      <c r="T28" s="13">
        <f t="shared" si="8"/>
        <v>94.38078016331974</v>
      </c>
      <c r="U28" s="13">
        <f t="shared" si="9"/>
        <v>259.2094871665883</v>
      </c>
    </row>
    <row r="29" spans="1:21" ht="12.75">
      <c r="A29" s="1" t="s">
        <v>22</v>
      </c>
      <c r="B29" s="25">
        <v>6918225.349999998</v>
      </c>
      <c r="C29" s="25">
        <v>6477848.339999999</v>
      </c>
      <c r="D29" s="3">
        <v>5844893.548</v>
      </c>
      <c r="E29" s="3">
        <v>4911902.919999999</v>
      </c>
      <c r="F29" s="6">
        <v>5543866.069000002</v>
      </c>
      <c r="G29" s="6">
        <v>5846575.523</v>
      </c>
      <c r="H29" s="12"/>
      <c r="I29" s="13">
        <f t="shared" si="10"/>
        <v>0.26634177576275997</v>
      </c>
      <c r="J29" s="13">
        <f t="shared" si="0"/>
        <v>0.20167757640468742</v>
      </c>
      <c r="K29" s="13">
        <f t="shared" si="1"/>
        <v>0.18062640923094725</v>
      </c>
      <c r="L29" s="13">
        <f t="shared" si="2"/>
        <v>0.19113671403475987</v>
      </c>
      <c r="M29" s="13">
        <f t="shared" si="3"/>
        <v>0.1890446435598769</v>
      </c>
      <c r="N29" s="13">
        <f t="shared" si="4"/>
        <v>0.1630859265966958</v>
      </c>
      <c r="O29" s="12"/>
      <c r="P29" s="13">
        <f t="shared" si="11"/>
        <v>0</v>
      </c>
      <c r="Q29" s="13">
        <f t="shared" si="5"/>
        <v>-6.365462061741013</v>
      </c>
      <c r="R29" s="13">
        <f t="shared" si="6"/>
        <v>-15.514553916634085</v>
      </c>
      <c r="S29" s="13">
        <f t="shared" si="7"/>
        <v>-29.000535953920604</v>
      </c>
      <c r="T29" s="13">
        <f t="shared" si="8"/>
        <v>-19.865777876113796</v>
      </c>
      <c r="U29" s="13">
        <f t="shared" si="9"/>
        <v>-15.490241684596157</v>
      </c>
    </row>
    <row r="30" spans="2:21" ht="12.75">
      <c r="B30" s="6"/>
      <c r="C30" s="6"/>
      <c r="D30" s="6"/>
      <c r="E30" s="6"/>
      <c r="F30" s="6"/>
      <c r="G30" s="6"/>
      <c r="H30" s="12"/>
      <c r="I30" s="13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</row>
    <row r="31" spans="1:21" ht="12.75">
      <c r="A31" s="7" t="s">
        <v>23</v>
      </c>
      <c r="B31" s="6">
        <v>37265215.830000006</v>
      </c>
      <c r="C31" s="6">
        <v>42110791.84</v>
      </c>
      <c r="D31" s="6">
        <v>48286399.74999999</v>
      </c>
      <c r="E31" s="6">
        <v>61257487.485</v>
      </c>
      <c r="F31" s="6">
        <v>67641060.448</v>
      </c>
      <c r="G31" s="6">
        <v>69171732.11300002</v>
      </c>
      <c r="H31" s="12"/>
      <c r="I31" s="13">
        <f t="shared" si="10"/>
        <v>1.4346574816827435</v>
      </c>
      <c r="J31" s="13">
        <f t="shared" si="0"/>
        <v>1.3110529905943258</v>
      </c>
      <c r="K31" s="13">
        <f t="shared" si="1"/>
        <v>1.4922083575871152</v>
      </c>
      <c r="L31" s="13">
        <f t="shared" si="2"/>
        <v>2.3837105615899126</v>
      </c>
      <c r="M31" s="13">
        <f t="shared" si="3"/>
        <v>2.306545649417319</v>
      </c>
      <c r="N31" s="13">
        <f t="shared" si="4"/>
        <v>1.9294946215213764</v>
      </c>
      <c r="O31" s="12"/>
      <c r="P31" s="13">
        <f t="shared" si="11"/>
        <v>0</v>
      </c>
      <c r="Q31" s="13">
        <f t="shared" si="5"/>
        <v>13.002946318907703</v>
      </c>
      <c r="R31" s="13">
        <f t="shared" si="6"/>
        <v>29.574990173886192</v>
      </c>
      <c r="S31" s="13">
        <f t="shared" si="7"/>
        <v>64.38248409575894</v>
      </c>
      <c r="T31" s="13">
        <f t="shared" si="8"/>
        <v>81.5125954363753</v>
      </c>
      <c r="U31" s="13">
        <f t="shared" si="9"/>
        <v>85.62010328493517</v>
      </c>
    </row>
    <row r="32" spans="1:21" ht="12.75">
      <c r="A32" s="8" t="s">
        <v>24</v>
      </c>
      <c r="B32" s="6">
        <v>224544993.75999996</v>
      </c>
      <c r="C32" s="6">
        <v>240744425.84999987</v>
      </c>
      <c r="D32" s="6">
        <v>270305217.85600007</v>
      </c>
      <c r="E32" s="6">
        <v>283437470.926</v>
      </c>
      <c r="F32" s="6">
        <v>304903834.311</v>
      </c>
      <c r="G32" s="6">
        <v>333252563.7190001</v>
      </c>
      <c r="H32" s="12"/>
      <c r="I32" s="13">
        <f t="shared" si="10"/>
        <v>8.644660928351554</v>
      </c>
      <c r="J32" s="13">
        <f t="shared" si="0"/>
        <v>7.495197446744478</v>
      </c>
      <c r="K32" s="13">
        <f t="shared" si="1"/>
        <v>8.353319097560785</v>
      </c>
      <c r="L32" s="13">
        <f t="shared" si="2"/>
        <v>11.029392825849751</v>
      </c>
      <c r="M32" s="13">
        <f t="shared" si="3"/>
        <v>10.397155335276686</v>
      </c>
      <c r="N32" s="13">
        <f t="shared" si="4"/>
        <v>9.295835302397675</v>
      </c>
      <c r="O32" s="12"/>
      <c r="P32" s="13">
        <f t="shared" si="11"/>
        <v>0</v>
      </c>
      <c r="Q32" s="13">
        <f t="shared" si="5"/>
        <v>7.214336787804015</v>
      </c>
      <c r="R32" s="13">
        <f t="shared" si="6"/>
        <v>20.379088987799904</v>
      </c>
      <c r="S32" s="13">
        <f t="shared" si="7"/>
        <v>26.227472801707606</v>
      </c>
      <c r="T32" s="13">
        <f t="shared" si="8"/>
        <v>35.78741133587232</v>
      </c>
      <c r="U32" s="13">
        <f t="shared" si="9"/>
        <v>48.41237746551138</v>
      </c>
    </row>
    <row r="33" spans="1:21" ht="12.75">
      <c r="A33" s="9" t="s">
        <v>25</v>
      </c>
      <c r="B33" s="6">
        <v>448520989.6299999</v>
      </c>
      <c r="C33" s="6">
        <v>459801555.26000017</v>
      </c>
      <c r="D33" s="6">
        <v>556325239.95</v>
      </c>
      <c r="E33" s="6">
        <v>442876564.666</v>
      </c>
      <c r="F33" s="6">
        <v>548838083.324</v>
      </c>
      <c r="G33" s="6">
        <v>540913084.6519997</v>
      </c>
      <c r="H33" s="12"/>
      <c r="I33" s="13">
        <f t="shared" si="10"/>
        <v>17.26741625219315</v>
      </c>
      <c r="J33" s="13">
        <f t="shared" si="0"/>
        <v>14.315195173578699</v>
      </c>
      <c r="K33" s="13">
        <f t="shared" si="1"/>
        <v>17.192277264159614</v>
      </c>
      <c r="L33" s="13">
        <f t="shared" si="2"/>
        <v>17.233640947704664</v>
      </c>
      <c r="M33" s="13">
        <f t="shared" si="3"/>
        <v>18.71526089243834</v>
      </c>
      <c r="N33" s="13">
        <f t="shared" si="4"/>
        <v>15.088372889688289</v>
      </c>
      <c r="O33" s="12"/>
      <c r="P33" s="13">
        <f t="shared" si="11"/>
        <v>0</v>
      </c>
      <c r="Q33" s="13">
        <f t="shared" si="5"/>
        <v>2.5150585793779783</v>
      </c>
      <c r="R33" s="13">
        <f t="shared" si="6"/>
        <v>24.03549729276473</v>
      </c>
      <c r="S33" s="13">
        <f t="shared" si="7"/>
        <v>-1.2584528025446815</v>
      </c>
      <c r="T33" s="13">
        <f t="shared" si="8"/>
        <v>22.366198241191597</v>
      </c>
      <c r="U33" s="13">
        <f t="shared" si="9"/>
        <v>20.599280113561065</v>
      </c>
    </row>
    <row r="34" spans="6:21" ht="12.75">
      <c r="F34" s="6"/>
      <c r="G34" s="13"/>
      <c r="H34" s="12"/>
      <c r="I34" s="13"/>
      <c r="J34" s="13"/>
      <c r="K34" s="13"/>
      <c r="L34" s="13"/>
      <c r="M34" s="13"/>
      <c r="N34" s="13"/>
      <c r="O34" s="12"/>
      <c r="P34" s="13"/>
      <c r="Q34" s="13"/>
      <c r="R34" s="13"/>
      <c r="S34" s="13"/>
      <c r="T34" s="13"/>
      <c r="U34" s="13"/>
    </row>
    <row r="35" spans="1:21" ht="12.75">
      <c r="A35" s="17" t="s">
        <v>26</v>
      </c>
      <c r="B35" s="18">
        <v>2597499145.6700006</v>
      </c>
      <c r="C35" s="18">
        <v>3211982440.229999</v>
      </c>
      <c r="D35" s="18">
        <v>3235901977.394</v>
      </c>
      <c r="E35" s="18">
        <v>2569837482.456001</v>
      </c>
      <c r="F35" s="19">
        <v>2932569770.084001</v>
      </c>
      <c r="G35" s="19">
        <v>3584966308.869998</v>
      </c>
      <c r="H35" s="21"/>
      <c r="I35" s="20">
        <f t="shared" si="10"/>
        <v>100</v>
      </c>
      <c r="J35" s="20">
        <f t="shared" si="0"/>
        <v>100</v>
      </c>
      <c r="K35" s="20">
        <f t="shared" si="1"/>
        <v>100</v>
      </c>
      <c r="L35" s="20">
        <f t="shared" si="2"/>
        <v>100</v>
      </c>
      <c r="M35" s="20">
        <f t="shared" si="3"/>
        <v>100</v>
      </c>
      <c r="N35" s="20">
        <f t="shared" si="4"/>
        <v>100</v>
      </c>
      <c r="O35" s="21"/>
      <c r="P35" s="20">
        <f t="shared" si="11"/>
        <v>0</v>
      </c>
      <c r="Q35" s="20">
        <f t="shared" si="5"/>
        <v>23.656727494379922</v>
      </c>
      <c r="R35" s="20">
        <f t="shared" si="6"/>
        <v>24.577595445534953</v>
      </c>
      <c r="S35" s="20">
        <f t="shared" si="7"/>
        <v>-1.0649344489722523</v>
      </c>
      <c r="T35" s="20">
        <f t="shared" si="8"/>
        <v>12.899739542650451</v>
      </c>
      <c r="U35" s="20">
        <f t="shared" si="9"/>
        <v>38.0160726846087</v>
      </c>
    </row>
    <row r="36" spans="8:21" ht="12.75">
      <c r="H36" s="12"/>
      <c r="I36" s="13"/>
      <c r="J36" s="13"/>
      <c r="K36" s="13"/>
      <c r="L36" s="13"/>
      <c r="M36" s="13"/>
      <c r="N36" s="13"/>
      <c r="O36" s="12"/>
      <c r="P36" s="13"/>
      <c r="Q36" s="13"/>
      <c r="R36" s="13"/>
      <c r="S36" s="13"/>
      <c r="T36" s="13"/>
      <c r="U36" s="13"/>
    </row>
    <row r="37" ht="12.75">
      <c r="A37" t="s">
        <v>59</v>
      </c>
    </row>
    <row r="39" spans="1:21" ht="12.75">
      <c r="A39" s="11" t="s">
        <v>201</v>
      </c>
      <c r="B39" s="11" t="s">
        <v>191</v>
      </c>
      <c r="C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8:21" ht="12.75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  <c r="O41" s="29"/>
      <c r="P41" s="28">
        <v>2002</v>
      </c>
      <c r="Q41" s="28">
        <v>2003</v>
      </c>
      <c r="R41" s="28">
        <v>2004</v>
      </c>
      <c r="S41" s="28">
        <v>2005</v>
      </c>
      <c r="T41" s="28">
        <v>2006</v>
      </c>
      <c r="U41" s="28">
        <v>2007</v>
      </c>
    </row>
    <row r="42" spans="1:21" ht="12.75">
      <c r="A42" s="30"/>
      <c r="B42" s="30"/>
      <c r="C42" s="30"/>
      <c r="D42" s="30"/>
      <c r="E42" s="30"/>
      <c r="F42" s="31"/>
      <c r="G42" s="31" t="s">
        <v>146</v>
      </c>
      <c r="H42" s="30"/>
      <c r="I42" s="30"/>
      <c r="J42" s="30"/>
      <c r="K42" s="30"/>
      <c r="L42" s="30"/>
      <c r="M42" s="31"/>
      <c r="N42" s="31" t="s">
        <v>186</v>
      </c>
      <c r="O42" s="30"/>
      <c r="P42" s="30"/>
      <c r="Q42" s="30"/>
      <c r="R42" s="30"/>
      <c r="S42" s="30"/>
      <c r="T42" s="31"/>
      <c r="U42" s="31" t="s">
        <v>151</v>
      </c>
    </row>
    <row r="43" spans="1:21" ht="12.75">
      <c r="A43" s="1"/>
      <c r="B43" s="1"/>
      <c r="C43" s="1"/>
      <c r="D43" s="1"/>
      <c r="E43" s="1"/>
      <c r="F43" s="14"/>
      <c r="G43" s="14"/>
      <c r="H43" s="1"/>
      <c r="I43" s="1"/>
      <c r="J43" s="1"/>
      <c r="K43" s="1"/>
      <c r="L43" s="1"/>
      <c r="M43" s="14"/>
      <c r="N43" s="14"/>
      <c r="O43" s="1"/>
      <c r="P43" s="1"/>
      <c r="Q43" s="1"/>
      <c r="R43" s="1"/>
      <c r="S43" s="1"/>
      <c r="T43" s="14"/>
      <c r="U43" s="14"/>
    </row>
    <row r="44" spans="1:21" ht="12.75">
      <c r="A44" s="59" t="s">
        <v>3</v>
      </c>
      <c r="B44" s="25">
        <v>6130684.899999999</v>
      </c>
      <c r="C44" s="6">
        <v>8063675.249999999</v>
      </c>
      <c r="D44" s="25">
        <v>13277497.930000005</v>
      </c>
      <c r="E44" s="6">
        <v>34218030.59</v>
      </c>
      <c r="F44" s="25">
        <v>78140001.57100001</v>
      </c>
      <c r="G44" s="6">
        <v>74567239.96400003</v>
      </c>
      <c r="H44" s="12"/>
      <c r="I44" s="13">
        <v>0.23602259543452694</v>
      </c>
      <c r="J44" s="13">
        <v>0.2510497924584727</v>
      </c>
      <c r="K44" s="13">
        <v>0.41031829835256317</v>
      </c>
      <c r="L44" s="13">
        <v>1.331525079838813</v>
      </c>
      <c r="M44" s="13">
        <v>2.6645572892460714</v>
      </c>
      <c r="N44" s="13">
        <v>2.0799983469720265</v>
      </c>
      <c r="O44" s="12"/>
      <c r="P44" s="13">
        <v>0</v>
      </c>
      <c r="Q44" s="13">
        <v>31.529761870488585</v>
      </c>
      <c r="R44" s="13">
        <v>116.57446348286479</v>
      </c>
      <c r="S44" s="13">
        <v>458.14368456614045</v>
      </c>
      <c r="T44" s="13">
        <v>1174.5721374621621</v>
      </c>
      <c r="U44" s="13">
        <v>1116.2954250674347</v>
      </c>
    </row>
    <row r="45" spans="1:21" ht="12.75">
      <c r="A45" s="59" t="s">
        <v>28</v>
      </c>
      <c r="B45" s="25">
        <v>204717127.49000004</v>
      </c>
      <c r="C45" s="6">
        <v>222065011.58000004</v>
      </c>
      <c r="D45" s="25">
        <v>211733261.98000002</v>
      </c>
      <c r="E45" s="6">
        <v>211287834.05100003</v>
      </c>
      <c r="F45" s="25">
        <v>397930749.543</v>
      </c>
      <c r="G45" s="6">
        <v>735363343.7989999</v>
      </c>
      <c r="H45" s="12"/>
      <c r="I45" s="13">
        <v>7.881316451297433</v>
      </c>
      <c r="J45" s="13">
        <v>6.9136433872938206</v>
      </c>
      <c r="K45" s="13">
        <v>6.5432532709324285</v>
      </c>
      <c r="L45" s="13">
        <v>8.221836419362662</v>
      </c>
      <c r="M45" s="13">
        <v>13.569353186492187</v>
      </c>
      <c r="N45" s="13">
        <v>20.512419934869364</v>
      </c>
      <c r="O45" s="12"/>
      <c r="P45" s="13">
        <v>0</v>
      </c>
      <c r="Q45" s="13">
        <v>8.474075570861743</v>
      </c>
      <c r="R45" s="13">
        <v>3.4272337522627225</v>
      </c>
      <c r="S45" s="13">
        <v>3.209651601486513</v>
      </c>
      <c r="T45" s="13">
        <v>94.38078016331974</v>
      </c>
      <c r="U45" s="13">
        <v>259.2094871665883</v>
      </c>
    </row>
    <row r="46" spans="1:21" ht="12.75">
      <c r="A46" s="59" t="s">
        <v>0</v>
      </c>
      <c r="B46" s="25">
        <v>2141267.1099999994</v>
      </c>
      <c r="C46" s="6">
        <v>2352800.85</v>
      </c>
      <c r="D46" s="25">
        <v>5404982.86</v>
      </c>
      <c r="E46" s="6">
        <v>8540019.82</v>
      </c>
      <c r="F46" s="25">
        <v>7445354.446999998</v>
      </c>
      <c r="G46" s="6">
        <v>5612762.914</v>
      </c>
      <c r="H46" s="12"/>
      <c r="I46" s="13">
        <v>0.08243571951003201</v>
      </c>
      <c r="J46" s="13">
        <v>0.07325073825221548</v>
      </c>
      <c r="K46" s="13">
        <v>0.1670317240064499</v>
      </c>
      <c r="L46" s="13">
        <v>0.3323175056127783</v>
      </c>
      <c r="M46" s="13">
        <v>0.25388498930024544</v>
      </c>
      <c r="N46" s="13">
        <v>0.1565638957362803</v>
      </c>
      <c r="O46" s="12"/>
      <c r="P46" s="13">
        <v>0</v>
      </c>
      <c r="Q46" s="13">
        <v>9.878904832195403</v>
      </c>
      <c r="R46" s="13">
        <v>152.41983285308118</v>
      </c>
      <c r="S46" s="13">
        <v>298.83019638778285</v>
      </c>
      <c r="T46" s="13">
        <v>247.70787877090214</v>
      </c>
      <c r="U46" s="13">
        <v>162.1234355951043</v>
      </c>
    </row>
    <row r="47" spans="1:21" ht="12.75">
      <c r="A47" s="59" t="s">
        <v>15</v>
      </c>
      <c r="B47" s="25">
        <v>4314912.27</v>
      </c>
      <c r="C47" s="6">
        <v>10597113.930000002</v>
      </c>
      <c r="D47" s="25">
        <v>10647898.319999997</v>
      </c>
      <c r="E47" s="6">
        <v>6961423.844999999</v>
      </c>
      <c r="F47" s="25">
        <v>8435782.552999996</v>
      </c>
      <c r="G47" s="6">
        <v>10552452.885999996</v>
      </c>
      <c r="H47" s="12"/>
      <c r="I47" s="13">
        <v>0.1661179476109898</v>
      </c>
      <c r="J47" s="13">
        <v>0.329924404233081</v>
      </c>
      <c r="K47" s="13">
        <v>0.32905503301355166</v>
      </c>
      <c r="L47" s="13">
        <v>0.27088965323779723</v>
      </c>
      <c r="M47" s="13">
        <v>0.28765837522625626</v>
      </c>
      <c r="N47" s="13">
        <v>0.2943529165083337</v>
      </c>
      <c r="O47" s="12"/>
      <c r="P47" s="13">
        <v>0</v>
      </c>
      <c r="Q47" s="13">
        <v>145.5928015889881</v>
      </c>
      <c r="R47" s="13">
        <v>146.76975228513734</v>
      </c>
      <c r="S47" s="13">
        <v>61.33407609235121</v>
      </c>
      <c r="T47" s="13">
        <v>95.50299114192643</v>
      </c>
      <c r="U47" s="13">
        <v>144.55776214425785</v>
      </c>
    </row>
    <row r="48" spans="1:21" ht="12.75">
      <c r="A48" s="59" t="s">
        <v>13</v>
      </c>
      <c r="B48" s="25">
        <v>642925.7899999998</v>
      </c>
      <c r="C48" s="6">
        <v>706561.7700000001</v>
      </c>
      <c r="D48" s="25">
        <v>882165.82</v>
      </c>
      <c r="E48" s="6">
        <v>914260.1890000001</v>
      </c>
      <c r="F48" s="25">
        <v>1105398.7920000001</v>
      </c>
      <c r="G48" s="6">
        <v>1178922.4</v>
      </c>
      <c r="H48" s="12"/>
      <c r="I48" s="13">
        <v>0.024751722866656153</v>
      </c>
      <c r="J48" s="13">
        <v>0.02199768470556787</v>
      </c>
      <c r="K48" s="13">
        <v>0.02726182146934015</v>
      </c>
      <c r="L48" s="13">
        <v>0.03557657615477844</v>
      </c>
      <c r="M48" s="13">
        <v>0.03769386165255113</v>
      </c>
      <c r="N48" s="13">
        <v>0.03288517376252842</v>
      </c>
      <c r="O48" s="12"/>
      <c r="P48" s="13">
        <v>0</v>
      </c>
      <c r="Q48" s="13">
        <v>9.89787328332254</v>
      </c>
      <c r="R48" s="13">
        <v>37.21114220663014</v>
      </c>
      <c r="S48" s="13">
        <v>42.20306654676281</v>
      </c>
      <c r="T48" s="13">
        <v>71.9325634767273</v>
      </c>
      <c r="U48" s="13">
        <v>83.36834800171886</v>
      </c>
    </row>
    <row r="49" spans="1:21" ht="12.75">
      <c r="A49" s="59" t="s">
        <v>1</v>
      </c>
      <c r="B49" s="25">
        <v>29795028.060000006</v>
      </c>
      <c r="C49" s="6">
        <v>28091361.97</v>
      </c>
      <c r="D49" s="25">
        <v>31190418.859999996</v>
      </c>
      <c r="E49" s="6">
        <v>44718932.33</v>
      </c>
      <c r="F49" s="25">
        <v>50802929.841000006</v>
      </c>
      <c r="G49" s="6">
        <v>51968089.27100003</v>
      </c>
      <c r="H49" s="12"/>
      <c r="I49" s="13">
        <v>1.1470659426266974</v>
      </c>
      <c r="J49" s="13">
        <v>0.8745801850644138</v>
      </c>
      <c r="K49" s="13">
        <v>0.9638863932806419</v>
      </c>
      <c r="L49" s="13">
        <v>1.7401463180178223</v>
      </c>
      <c r="M49" s="13">
        <v>1.7323690082075967</v>
      </c>
      <c r="N49" s="13">
        <v>1.449611650252319</v>
      </c>
      <c r="O49" s="12"/>
      <c r="P49" s="13">
        <v>0</v>
      </c>
      <c r="Q49" s="13">
        <v>-5.717954306232684</v>
      </c>
      <c r="R49" s="13">
        <v>4.683300841972724</v>
      </c>
      <c r="S49" s="13">
        <v>50.08857263012757</v>
      </c>
      <c r="T49" s="13">
        <v>70.50807852469597</v>
      </c>
      <c r="U49" s="13">
        <v>74.41866195376227</v>
      </c>
    </row>
    <row r="50" spans="1:21" ht="12.75">
      <c r="A50" s="59" t="s">
        <v>18</v>
      </c>
      <c r="B50" s="25">
        <v>26078045.439999998</v>
      </c>
      <c r="C50" s="6">
        <v>27760597.55999999</v>
      </c>
      <c r="D50" s="25">
        <v>30054400.71</v>
      </c>
      <c r="E50" s="6">
        <v>36532457.95599999</v>
      </c>
      <c r="F50" s="25">
        <v>40495068.215</v>
      </c>
      <c r="G50" s="6">
        <v>43861628.813000016</v>
      </c>
      <c r="H50" s="12"/>
      <c r="I50" s="13">
        <v>1.0039674308833473</v>
      </c>
      <c r="J50" s="13">
        <v>0.8642823575963308</v>
      </c>
      <c r="K50" s="13">
        <v>0.9287797009909428</v>
      </c>
      <c r="L50" s="13">
        <v>1.421586314520007</v>
      </c>
      <c r="M50" s="13">
        <v>1.3808731382319357</v>
      </c>
      <c r="N50" s="13">
        <v>1.2234878945578</v>
      </c>
      <c r="O50" s="12"/>
      <c r="P50" s="13">
        <v>0</v>
      </c>
      <c r="Q50" s="13">
        <v>6.451987070392946</v>
      </c>
      <c r="R50" s="13">
        <v>15.247903755474113</v>
      </c>
      <c r="S50" s="13">
        <v>40.0889420185012</v>
      </c>
      <c r="T50" s="13">
        <v>55.28413856080775</v>
      </c>
      <c r="U50" s="13">
        <v>68.19369731491665</v>
      </c>
    </row>
    <row r="51" spans="1:21" ht="12.75">
      <c r="A51" s="59" t="s">
        <v>19</v>
      </c>
      <c r="B51" s="25">
        <v>40445383.58</v>
      </c>
      <c r="C51" s="6">
        <v>42282912.58999991</v>
      </c>
      <c r="D51" s="25">
        <v>43310023.43600003</v>
      </c>
      <c r="E51" s="6">
        <v>48890790.432000004</v>
      </c>
      <c r="F51" s="25">
        <v>52362016.47200001</v>
      </c>
      <c r="G51" s="6">
        <v>64007096.08700007</v>
      </c>
      <c r="H51" s="12"/>
      <c r="I51" s="13">
        <v>1.5570893891311557</v>
      </c>
      <c r="J51" s="13">
        <v>1.3164116982835115</v>
      </c>
      <c r="K51" s="13">
        <v>1.3384219836868887</v>
      </c>
      <c r="L51" s="13">
        <v>1.902485692802447</v>
      </c>
      <c r="M51" s="13">
        <v>1.7855335278348772</v>
      </c>
      <c r="N51" s="13">
        <v>1.7854308959231329</v>
      </c>
      <c r="O51" s="12"/>
      <c r="P51" s="13">
        <v>0</v>
      </c>
      <c r="Q51" s="13">
        <v>4.543235463116119</v>
      </c>
      <c r="R51" s="13">
        <v>7.082736278996691</v>
      </c>
      <c r="S51" s="13">
        <v>20.88101559302855</v>
      </c>
      <c r="T51" s="13">
        <v>29.46351805127327</v>
      </c>
      <c r="U51" s="13">
        <v>58.255628755246136</v>
      </c>
    </row>
    <row r="52" spans="1:21" ht="12.75">
      <c r="A52" s="59" t="s">
        <v>6</v>
      </c>
      <c r="B52" s="25">
        <v>74200605.03999999</v>
      </c>
      <c r="C52" s="6">
        <v>86559547.46000001</v>
      </c>
      <c r="D52" s="25">
        <v>98885058.84000002</v>
      </c>
      <c r="E52" s="6">
        <v>83815662.32399997</v>
      </c>
      <c r="F52" s="25">
        <v>110458616.74799998</v>
      </c>
      <c r="G52" s="6">
        <v>111973790.10000008</v>
      </c>
      <c r="H52" s="12"/>
      <c r="I52" s="13">
        <v>2.8566171104884286</v>
      </c>
      <c r="J52" s="13">
        <v>2.6948947907013396</v>
      </c>
      <c r="K52" s="13">
        <v>3.0558731238093952</v>
      </c>
      <c r="L52" s="13">
        <v>3.261516064583863</v>
      </c>
      <c r="M52" s="13">
        <v>3.7666151330761344</v>
      </c>
      <c r="N52" s="13">
        <v>3.1234265667421255</v>
      </c>
      <c r="O52" s="12"/>
      <c r="P52" s="13">
        <v>0</v>
      </c>
      <c r="Q52" s="13">
        <v>16.656120813755578</v>
      </c>
      <c r="R52" s="13">
        <v>33.267186684924155</v>
      </c>
      <c r="S52" s="13">
        <v>12.958192563007671</v>
      </c>
      <c r="T52" s="13">
        <v>48.86484643683707</v>
      </c>
      <c r="U52" s="13">
        <v>50.90684238981254</v>
      </c>
    </row>
    <row r="53" spans="1:21" ht="12.75">
      <c r="A53" s="59" t="s">
        <v>20</v>
      </c>
      <c r="B53" s="25">
        <v>23773541.299999997</v>
      </c>
      <c r="C53" s="6">
        <v>26732086.860000007</v>
      </c>
      <c r="D53" s="25">
        <v>29044554.480000008</v>
      </c>
      <c r="E53" s="6">
        <v>28898166.710999995</v>
      </c>
      <c r="F53" s="25">
        <v>30874941.593</v>
      </c>
      <c r="G53" s="6">
        <v>34147445.673999995</v>
      </c>
      <c r="H53" s="12"/>
      <c r="I53" s="13">
        <v>0.9152473193159736</v>
      </c>
      <c r="J53" s="13">
        <v>0.8322613014685664</v>
      </c>
      <c r="K53" s="13">
        <v>0.8975721354634709</v>
      </c>
      <c r="L53" s="13">
        <v>1.1245133946517871</v>
      </c>
      <c r="M53" s="13">
        <v>1.0528288843445186</v>
      </c>
      <c r="N53" s="13">
        <v>0.952517896458655</v>
      </c>
      <c r="O53" s="12"/>
      <c r="P53" s="13">
        <v>0</v>
      </c>
      <c r="Q53" s="13">
        <v>12.444698594399185</v>
      </c>
      <c r="R53" s="13">
        <v>22.171762773937303</v>
      </c>
      <c r="S53" s="13">
        <v>21.556003568555425</v>
      </c>
      <c r="T53" s="13">
        <v>29.871024276050974</v>
      </c>
      <c r="U53" s="13">
        <v>43.63634446837753</v>
      </c>
    </row>
    <row r="54" spans="1:21" ht="12.75">
      <c r="A54" s="59" t="s">
        <v>7</v>
      </c>
      <c r="B54" s="25">
        <v>109899005.13999996</v>
      </c>
      <c r="C54" s="6">
        <v>111901965.79999995</v>
      </c>
      <c r="D54" s="25">
        <v>128110135.58000003</v>
      </c>
      <c r="E54" s="6">
        <v>150731018.17000002</v>
      </c>
      <c r="F54" s="25">
        <v>142083201.09100002</v>
      </c>
      <c r="G54" s="6">
        <v>157271677.53199998</v>
      </c>
      <c r="H54" s="12"/>
      <c r="I54" s="13">
        <v>4.23095442873197</v>
      </c>
      <c r="J54" s="13">
        <v>3.483890957759627</v>
      </c>
      <c r="K54" s="13">
        <v>3.959023990064501</v>
      </c>
      <c r="L54" s="13">
        <v>5.865391068463441</v>
      </c>
      <c r="M54" s="13">
        <v>4.845006674365676</v>
      </c>
      <c r="N54" s="13">
        <v>4.386977839732417</v>
      </c>
      <c r="O54" s="12"/>
      <c r="P54" s="13">
        <v>0</v>
      </c>
      <c r="Q54" s="13">
        <v>1.8225466713264922</v>
      </c>
      <c r="R54" s="13">
        <v>16.570787348621565</v>
      </c>
      <c r="S54" s="13">
        <v>37.1541243507931</v>
      </c>
      <c r="T54" s="13">
        <v>29.28524776907736</v>
      </c>
      <c r="U54" s="13">
        <v>43.10564261400924</v>
      </c>
    </row>
    <row r="55" spans="1:21" ht="12.75">
      <c r="A55" s="59" t="s">
        <v>17</v>
      </c>
      <c r="B55" s="25">
        <v>11272501.87</v>
      </c>
      <c r="C55" s="6">
        <v>11656192.150000002</v>
      </c>
      <c r="D55" s="25">
        <v>12674109.002000004</v>
      </c>
      <c r="E55" s="6">
        <v>13523534.034</v>
      </c>
      <c r="F55" s="25">
        <v>15838585.736000007</v>
      </c>
      <c r="G55" s="6">
        <v>15962853.290000007</v>
      </c>
      <c r="H55" s="12"/>
      <c r="I55" s="13">
        <v>0.4339751906671893</v>
      </c>
      <c r="J55" s="13">
        <v>0.36289713181512107</v>
      </c>
      <c r="K55" s="13">
        <v>0.39167159853856165</v>
      </c>
      <c r="L55" s="13">
        <v>0.5262408275357366</v>
      </c>
      <c r="M55" s="13">
        <v>0.5400923755531424</v>
      </c>
      <c r="N55" s="13">
        <v>0.4452720587779133</v>
      </c>
      <c r="O55" s="12"/>
      <c r="P55" s="13">
        <v>0</v>
      </c>
      <c r="Q55" s="13">
        <v>3.403772156570966</v>
      </c>
      <c r="R55" s="13">
        <v>12.433860274888602</v>
      </c>
      <c r="S55" s="13">
        <v>19.969233005769297</v>
      </c>
      <c r="T55" s="13">
        <v>40.506392623911864</v>
      </c>
      <c r="U55" s="13">
        <v>41.60878812965777</v>
      </c>
    </row>
    <row r="56" spans="1:21" ht="12.75">
      <c r="A56" s="59" t="s">
        <v>12</v>
      </c>
      <c r="B56" s="25">
        <v>436590.5700000002</v>
      </c>
      <c r="C56" s="6">
        <v>582806.9100000001</v>
      </c>
      <c r="D56" s="25">
        <v>393024.2200000001</v>
      </c>
      <c r="E56" s="6">
        <v>394599</v>
      </c>
      <c r="F56" s="25">
        <v>426908.54500000004</v>
      </c>
      <c r="G56" s="6">
        <v>610710.7160000002</v>
      </c>
      <c r="H56" s="12"/>
      <c r="I56" s="13">
        <v>0.016808112169268325</v>
      </c>
      <c r="J56" s="13">
        <v>0.018144772608354214</v>
      </c>
      <c r="K56" s="13">
        <v>0.012145739356311344</v>
      </c>
      <c r="L56" s="13">
        <v>0.015355017688623665</v>
      </c>
      <c r="M56" s="13">
        <v>0.014557489794616945</v>
      </c>
      <c r="N56" s="13">
        <v>0.01703532651029292</v>
      </c>
      <c r="O56" s="12"/>
      <c r="P56" s="13">
        <v>0</v>
      </c>
      <c r="Q56" s="13">
        <v>33.49049430911893</v>
      </c>
      <c r="R56" s="13">
        <v>-9.978765688869572</v>
      </c>
      <c r="S56" s="13">
        <v>-9.61806618956524</v>
      </c>
      <c r="T56" s="13">
        <v>-2.217644096160882</v>
      </c>
      <c r="U56" s="13">
        <v>39.88179268278745</v>
      </c>
    </row>
    <row r="57" spans="1:21" ht="12.75">
      <c r="A57" s="59" t="s">
        <v>2</v>
      </c>
      <c r="B57" s="25">
        <v>7834158.060000001</v>
      </c>
      <c r="C57" s="6">
        <v>8636859.66</v>
      </c>
      <c r="D57" s="25">
        <v>9116467.149999999</v>
      </c>
      <c r="E57" s="6">
        <v>9114509.248999996</v>
      </c>
      <c r="F57" s="25">
        <v>11556317.974000005</v>
      </c>
      <c r="G57" s="6">
        <v>10316177.089000009</v>
      </c>
      <c r="H57" s="12"/>
      <c r="I57" s="13">
        <v>0.30160387436736785</v>
      </c>
      <c r="J57" s="13">
        <v>0.26889498372791676</v>
      </c>
      <c r="K57" s="13">
        <v>0.2817287796011006</v>
      </c>
      <c r="L57" s="13">
        <v>0.35467259354818165</v>
      </c>
      <c r="M57" s="13">
        <v>0.3940679635959346</v>
      </c>
      <c r="N57" s="13">
        <v>0.28776217682926364</v>
      </c>
      <c r="O57" s="12"/>
      <c r="P57" s="13">
        <v>0</v>
      </c>
      <c r="Q57" s="13">
        <v>10.246175707105891</v>
      </c>
      <c r="R57" s="13">
        <v>16.368179964957164</v>
      </c>
      <c r="S57" s="13">
        <v>16.343188115354337</v>
      </c>
      <c r="T57" s="13">
        <v>47.511932813875376</v>
      </c>
      <c r="U57" s="13">
        <v>31.68201368916479</v>
      </c>
    </row>
    <row r="58" spans="1:21" ht="12.75">
      <c r="A58" s="59" t="s">
        <v>11</v>
      </c>
      <c r="B58" s="25">
        <v>12336354.849999996</v>
      </c>
      <c r="C58" s="6">
        <v>13208059.03</v>
      </c>
      <c r="D58" s="25">
        <v>70067563.63999999</v>
      </c>
      <c r="E58" s="6">
        <v>140853977.426</v>
      </c>
      <c r="F58" s="25">
        <v>59436829.63799998</v>
      </c>
      <c r="G58" s="6">
        <v>15029060.170000004</v>
      </c>
      <c r="H58" s="12"/>
      <c r="I58" s="13">
        <v>0.47493200798793517</v>
      </c>
      <c r="J58" s="13">
        <v>0.41121205597419813</v>
      </c>
      <c r="K58" s="13">
        <v>2.16531786591472</v>
      </c>
      <c r="L58" s="13">
        <v>5.481046112355147</v>
      </c>
      <c r="M58" s="13">
        <v>2.02678313894975</v>
      </c>
      <c r="N58" s="13">
        <v>0.41922458609484814</v>
      </c>
      <c r="O58" s="12"/>
      <c r="P58" s="13">
        <v>0</v>
      </c>
      <c r="Q58" s="13">
        <v>7.066140611219552</v>
      </c>
      <c r="R58" s="13">
        <v>467.9762335954531</v>
      </c>
      <c r="S58" s="13">
        <v>1041.7795543227264</v>
      </c>
      <c r="T58" s="13">
        <v>381.80220462773093</v>
      </c>
      <c r="U58" s="13">
        <v>21.827398390700537</v>
      </c>
    </row>
    <row r="59" spans="1:21" ht="12.75">
      <c r="A59" s="59" t="s">
        <v>9</v>
      </c>
      <c r="B59" s="25">
        <v>350694357.00999993</v>
      </c>
      <c r="C59" s="6">
        <v>363771082.7900002</v>
      </c>
      <c r="D59" s="25">
        <v>467080053.93</v>
      </c>
      <c r="E59" s="6">
        <v>340680320.99</v>
      </c>
      <c r="F59" s="25">
        <v>440815070.278</v>
      </c>
      <c r="G59" s="6">
        <v>420571374.65899974</v>
      </c>
      <c r="H59" s="12"/>
      <c r="I59" s="13">
        <v>13.501230889511673</v>
      </c>
      <c r="J59" s="13">
        <v>11.325438091870508</v>
      </c>
      <c r="K59" s="13">
        <v>14.434307874373811</v>
      </c>
      <c r="L59" s="13">
        <v>13.256881935756143</v>
      </c>
      <c r="M59" s="13">
        <v>15.031699323060716</v>
      </c>
      <c r="N59" s="13">
        <v>11.731529348502196</v>
      </c>
      <c r="O59" s="12"/>
      <c r="P59" s="13">
        <v>0</v>
      </c>
      <c r="Q59" s="13">
        <v>3.7288098649466974</v>
      </c>
      <c r="R59" s="13">
        <v>33.187216900864314</v>
      </c>
      <c r="S59" s="13">
        <v>-2.855488210696919</v>
      </c>
      <c r="T59" s="13">
        <v>25.69779395264986</v>
      </c>
      <c r="U59" s="13">
        <v>19.925332772607817</v>
      </c>
    </row>
    <row r="60" spans="1:21" ht="12.75">
      <c r="A60" s="59" t="s">
        <v>5</v>
      </c>
      <c r="B60" s="25">
        <v>9504437.549999997</v>
      </c>
      <c r="C60" s="6">
        <v>9329056.909999996</v>
      </c>
      <c r="D60" s="25">
        <v>8686557.969999999</v>
      </c>
      <c r="E60" s="6">
        <v>7081945.790000001</v>
      </c>
      <c r="F60" s="25">
        <v>9379193.636000002</v>
      </c>
      <c r="G60" s="6">
        <v>11065536.292999992</v>
      </c>
      <c r="H60" s="12"/>
      <c r="I60" s="13">
        <v>0.3659072445064622</v>
      </c>
      <c r="J60" s="13">
        <v>0.2904454517918216</v>
      </c>
      <c r="K60" s="13">
        <v>0.2684431738255443</v>
      </c>
      <c r="L60" s="13">
        <v>0.2755795196524165</v>
      </c>
      <c r="M60" s="13">
        <v>0.31982849075510117</v>
      </c>
      <c r="N60" s="13">
        <v>0.308665000996562</v>
      </c>
      <c r="O60" s="12"/>
      <c r="P60" s="13">
        <v>0</v>
      </c>
      <c r="Q60" s="13">
        <v>-1.8452500642712977</v>
      </c>
      <c r="R60" s="13">
        <v>-8.605239139058767</v>
      </c>
      <c r="S60" s="13">
        <v>-25.488007546538057</v>
      </c>
      <c r="T60" s="13">
        <v>-1.317741458567383</v>
      </c>
      <c r="U60" s="13">
        <v>16.424946082159238</v>
      </c>
    </row>
    <row r="61" spans="1:21" ht="12.75">
      <c r="A61" s="59" t="s">
        <v>21</v>
      </c>
      <c r="B61" s="25">
        <v>1454016587.9800007</v>
      </c>
      <c r="C61" s="6">
        <v>2013575658.4599993</v>
      </c>
      <c r="D61" s="25">
        <v>1874554537.0349998</v>
      </c>
      <c r="E61" s="6">
        <v>1195171249.8700008</v>
      </c>
      <c r="F61" s="25">
        <v>1249042366.2490013</v>
      </c>
      <c r="G61" s="6">
        <v>1589602955.9559987</v>
      </c>
      <c r="H61" s="12"/>
      <c r="I61" s="13">
        <v>55.977557890782315</v>
      </c>
      <c r="J61" s="13">
        <v>62.68949771455831</v>
      </c>
      <c r="K61" s="13">
        <v>57.929892503871606</v>
      </c>
      <c r="L61" s="13">
        <v>46.50765887062136</v>
      </c>
      <c r="M61" s="13">
        <v>42.59207671683881</v>
      </c>
      <c r="N61" s="13">
        <v>44.340805993712415</v>
      </c>
      <c r="O61" s="12"/>
      <c r="P61" s="13">
        <v>0</v>
      </c>
      <c r="Q61" s="13">
        <v>38.483678598011636</v>
      </c>
      <c r="R61" s="13">
        <v>28.922500096043166</v>
      </c>
      <c r="S61" s="13">
        <v>-17.80208975948493</v>
      </c>
      <c r="T61" s="13">
        <v>-14.097103391080338</v>
      </c>
      <c r="U61" s="13">
        <v>9.324953311871226</v>
      </c>
    </row>
    <row r="62" spans="1:21" ht="12.75">
      <c r="A62" s="59" t="s">
        <v>10</v>
      </c>
      <c r="B62" s="25">
        <v>71748587.17999998</v>
      </c>
      <c r="C62" s="6">
        <v>68269874.91</v>
      </c>
      <c r="D62" s="25">
        <v>59190785.31</v>
      </c>
      <c r="E62" s="6">
        <v>65663785.72</v>
      </c>
      <c r="F62" s="25">
        <v>67527944.83100002</v>
      </c>
      <c r="G62" s="6">
        <v>76480081.17999998</v>
      </c>
      <c r="H62" s="12"/>
      <c r="I62" s="13">
        <v>2.76221793179813</v>
      </c>
      <c r="J62" s="13">
        <v>2.1254747241118612</v>
      </c>
      <c r="K62" s="13">
        <v>1.829189688794859</v>
      </c>
      <c r="L62" s="13">
        <v>2.5551726974285134</v>
      </c>
      <c r="M62" s="13">
        <v>2.3026884311456888</v>
      </c>
      <c r="N62" s="13">
        <v>2.1333556466282926</v>
      </c>
      <c r="O62" s="12"/>
      <c r="P62" s="13">
        <v>0</v>
      </c>
      <c r="Q62" s="13">
        <v>-4.848474941078251</v>
      </c>
      <c r="R62" s="13">
        <v>-17.50250752463664</v>
      </c>
      <c r="S62" s="13">
        <v>-8.480726519024927</v>
      </c>
      <c r="T62" s="13">
        <v>-5.882544193394892</v>
      </c>
      <c r="U62" s="13">
        <v>6.594546577105163</v>
      </c>
    </row>
    <row r="63" spans="1:21" ht="12.75">
      <c r="A63" s="59" t="s">
        <v>14</v>
      </c>
      <c r="B63" s="25">
        <v>68107660.14999999</v>
      </c>
      <c r="C63" s="6">
        <v>61752803.51</v>
      </c>
      <c r="D63" s="25">
        <v>58253270.93999999</v>
      </c>
      <c r="E63" s="6">
        <v>69810486.869</v>
      </c>
      <c r="F63" s="25">
        <v>77063713.65000002</v>
      </c>
      <c r="G63" s="6">
        <v>71828137.93000002</v>
      </c>
      <c r="H63" s="12"/>
      <c r="I63" s="13">
        <v>2.622047451431683</v>
      </c>
      <c r="J63" s="13">
        <v>1.92257599968629</v>
      </c>
      <c r="K63" s="13">
        <v>1.8002174153283115</v>
      </c>
      <c r="L63" s="13">
        <v>2.716533140542488</v>
      </c>
      <c r="M63" s="13">
        <v>2.6278561020491114</v>
      </c>
      <c r="N63" s="13">
        <v>2.003593109153672</v>
      </c>
      <c r="O63" s="12"/>
      <c r="P63" s="13">
        <v>0</v>
      </c>
      <c r="Q63" s="13">
        <v>-9.330604848271236</v>
      </c>
      <c r="R63" s="13">
        <v>-14.468841226224399</v>
      </c>
      <c r="S63" s="13">
        <v>2.500198531633174</v>
      </c>
      <c r="T63" s="13">
        <v>13.14984757995687</v>
      </c>
      <c r="U63" s="13">
        <v>5.46264219297224</v>
      </c>
    </row>
    <row r="64" spans="1:21" ht="12.75">
      <c r="A64" s="59" t="s">
        <v>4</v>
      </c>
      <c r="B64" s="25">
        <v>1014008.39</v>
      </c>
      <c r="C64" s="6">
        <v>1069515.09</v>
      </c>
      <c r="D64" s="25">
        <v>1043099.7100000001</v>
      </c>
      <c r="E64" s="6">
        <v>1037111.49</v>
      </c>
      <c r="F64" s="25">
        <v>956993.6070000002</v>
      </c>
      <c r="G64" s="6">
        <v>1038427.042</v>
      </c>
      <c r="H64" s="12"/>
      <c r="I64" s="13">
        <v>0.0390378719350241</v>
      </c>
      <c r="J64" s="13">
        <v>0.03329766304461539</v>
      </c>
      <c r="K64" s="13">
        <v>0.03223520728647193</v>
      </c>
      <c r="L64" s="13">
        <v>0.04035708472151436</v>
      </c>
      <c r="M64" s="13">
        <v>0.03263327668322066</v>
      </c>
      <c r="N64" s="13">
        <v>0.028966159024443335</v>
      </c>
      <c r="O64" s="12"/>
      <c r="P64" s="13">
        <v>0</v>
      </c>
      <c r="Q64" s="13">
        <v>5.473988237907989</v>
      </c>
      <c r="R64" s="13">
        <v>2.868942731331842</v>
      </c>
      <c r="S64" s="13">
        <v>2.2783933770015494</v>
      </c>
      <c r="T64" s="13">
        <v>-5.62271314145633</v>
      </c>
      <c r="U64" s="13">
        <v>2.408131159545917</v>
      </c>
    </row>
    <row r="65" spans="1:21" ht="12.75">
      <c r="A65" s="59" t="s">
        <v>8</v>
      </c>
      <c r="B65" s="25">
        <v>12461305.760000004</v>
      </c>
      <c r="C65" s="6">
        <v>10878290.809999997</v>
      </c>
      <c r="D65" s="25">
        <v>11677929.853999997</v>
      </c>
      <c r="E65" s="6">
        <v>11624225.736</v>
      </c>
      <c r="F65" s="25">
        <v>11434335.712000007</v>
      </c>
      <c r="G65" s="6">
        <v>11892109.126</v>
      </c>
      <c r="H65" s="12"/>
      <c r="I65" s="13">
        <v>0.4797424392139974</v>
      </c>
      <c r="J65" s="13">
        <v>0.3386784022773499</v>
      </c>
      <c r="K65" s="13">
        <v>0.3608863907368633</v>
      </c>
      <c r="L65" s="13">
        <v>0.45233310726290343</v>
      </c>
      <c r="M65" s="13">
        <v>0.3899083946320731</v>
      </c>
      <c r="N65" s="13">
        <v>0.33172164258772247</v>
      </c>
      <c r="O65" s="12"/>
      <c r="P65" s="13">
        <v>0</v>
      </c>
      <c r="Q65" s="13">
        <v>-12.703443607662564</v>
      </c>
      <c r="R65" s="13">
        <v>-6.286467253813754</v>
      </c>
      <c r="S65" s="13">
        <v>-6.7174342731158845</v>
      </c>
      <c r="T65" s="13">
        <v>-8.241271563181641</v>
      </c>
      <c r="U65" s="13">
        <v>-4.567712605424447</v>
      </c>
    </row>
    <row r="66" spans="1:21" ht="12.75">
      <c r="A66" s="59" t="s">
        <v>16</v>
      </c>
      <c r="B66" s="25">
        <v>69015844.83000003</v>
      </c>
      <c r="C66" s="6">
        <v>75660756.03999999</v>
      </c>
      <c r="D66" s="25">
        <v>54779286.269000016</v>
      </c>
      <c r="E66" s="6">
        <v>54461236.94400001</v>
      </c>
      <c r="F66" s="25">
        <v>63413583.292999975</v>
      </c>
      <c r="G66" s="6">
        <v>64217860.455999956</v>
      </c>
      <c r="H66" s="12"/>
      <c r="I66" s="13">
        <v>2.6570112619689827</v>
      </c>
      <c r="J66" s="13">
        <v>2.355578134312035</v>
      </c>
      <c r="K66" s="13">
        <v>1.6928598780707178</v>
      </c>
      <c r="L66" s="13">
        <v>2.1192482916060222</v>
      </c>
      <c r="M66" s="13">
        <v>2.162389585403915</v>
      </c>
      <c r="N66" s="13">
        <v>1.791310013070717</v>
      </c>
      <c r="O66" s="12"/>
      <c r="P66" s="13">
        <v>0</v>
      </c>
      <c r="Q66" s="13">
        <v>9.628095151725972</v>
      </c>
      <c r="R66" s="13">
        <v>-20.627956661354403</v>
      </c>
      <c r="S66" s="13">
        <v>-21.088791888081587</v>
      </c>
      <c r="T66" s="13">
        <v>-8.117355588125534</v>
      </c>
      <c r="U66" s="13">
        <v>-6.952004117052368</v>
      </c>
    </row>
    <row r="67" spans="1:21" ht="12.75">
      <c r="A67" s="59" t="s">
        <v>22</v>
      </c>
      <c r="B67" s="25">
        <v>6918225.349999998</v>
      </c>
      <c r="C67" s="6">
        <v>6477848.339999999</v>
      </c>
      <c r="D67" s="25">
        <v>5844893.548</v>
      </c>
      <c r="E67" s="6">
        <v>4911902.919999999</v>
      </c>
      <c r="F67" s="25">
        <v>5543866.069000002</v>
      </c>
      <c r="G67" s="6">
        <v>5846575.523</v>
      </c>
      <c r="H67" s="12"/>
      <c r="I67" s="13">
        <v>0.26634177576275997</v>
      </c>
      <c r="J67" s="13">
        <v>0.20167757640468742</v>
      </c>
      <c r="K67" s="13">
        <v>0.18062640923094725</v>
      </c>
      <c r="L67" s="13">
        <v>0.19113671403475987</v>
      </c>
      <c r="M67" s="13">
        <v>0.1890446435598769</v>
      </c>
      <c r="N67" s="13">
        <v>0.1630859265966958</v>
      </c>
      <c r="O67" s="12"/>
      <c r="P67" s="13">
        <v>0</v>
      </c>
      <c r="Q67" s="13">
        <v>-6.365462061741013</v>
      </c>
      <c r="R67" s="13">
        <v>-15.514553916634085</v>
      </c>
      <c r="S67" s="13">
        <v>-29.000535953920604</v>
      </c>
      <c r="T67" s="13">
        <v>-19.865777876113796</v>
      </c>
      <c r="U67" s="13">
        <v>-15.490241684596157</v>
      </c>
    </row>
    <row r="68" spans="2:21" ht="12.75">
      <c r="B68" s="6"/>
      <c r="C68" s="6"/>
      <c r="D68" s="6"/>
      <c r="E68" s="6"/>
      <c r="F68" s="6"/>
      <c r="G68" s="6"/>
      <c r="H68" s="12"/>
      <c r="I68" s="13"/>
      <c r="J68" s="13"/>
      <c r="K68" s="13"/>
      <c r="L68" s="13"/>
      <c r="M68" s="13"/>
      <c r="N68" s="13"/>
      <c r="O68" s="12"/>
      <c r="P68" s="13"/>
      <c r="Q68" s="13"/>
      <c r="R68" s="13"/>
      <c r="S68" s="13"/>
      <c r="T68" s="13"/>
      <c r="U68" s="13"/>
    </row>
    <row r="69" spans="1:21" ht="12.75">
      <c r="A69" s="7" t="s">
        <v>23</v>
      </c>
      <c r="B69" s="50">
        <v>37265215.830000006</v>
      </c>
      <c r="C69" s="6">
        <v>42110791.84</v>
      </c>
      <c r="D69" s="6">
        <v>48286399.74999999</v>
      </c>
      <c r="E69" s="6">
        <v>61257487.485</v>
      </c>
      <c r="F69" s="6">
        <v>67641060.448</v>
      </c>
      <c r="G69" s="6">
        <v>69171732.11300002</v>
      </c>
      <c r="H69" s="12"/>
      <c r="I69" s="13">
        <f aca="true" t="shared" si="12" ref="I69:N71">+B69/B$35*100</f>
        <v>1.4346574816827435</v>
      </c>
      <c r="J69" s="13">
        <f t="shared" si="12"/>
        <v>1.3110529905943258</v>
      </c>
      <c r="K69" s="13">
        <f t="shared" si="12"/>
        <v>1.4922083575871152</v>
      </c>
      <c r="L69" s="13">
        <f t="shared" si="12"/>
        <v>2.3837105615899126</v>
      </c>
      <c r="M69" s="13">
        <f t="shared" si="12"/>
        <v>2.306545649417319</v>
      </c>
      <c r="N69" s="13">
        <f t="shared" si="12"/>
        <v>1.9294946215213764</v>
      </c>
      <c r="O69" s="12"/>
      <c r="P69" s="13">
        <f aca="true" t="shared" si="13" ref="P69:U71">+B69/$B69*100-100</f>
        <v>0</v>
      </c>
      <c r="Q69" s="13">
        <f t="shared" si="13"/>
        <v>13.002946318907703</v>
      </c>
      <c r="R69" s="13">
        <f t="shared" si="13"/>
        <v>29.574990173886192</v>
      </c>
      <c r="S69" s="13">
        <f t="shared" si="13"/>
        <v>64.38248409575894</v>
      </c>
      <c r="T69" s="13">
        <f t="shared" si="13"/>
        <v>81.5125954363753</v>
      </c>
      <c r="U69" s="13">
        <f t="shared" si="13"/>
        <v>85.62010328493517</v>
      </c>
    </row>
    <row r="70" spans="1:21" ht="12.75">
      <c r="A70" s="8" t="s">
        <v>24</v>
      </c>
      <c r="B70" s="6">
        <v>224544993.75999996</v>
      </c>
      <c r="C70" s="6">
        <v>240744425.84999987</v>
      </c>
      <c r="D70" s="6">
        <v>270305217.85600007</v>
      </c>
      <c r="E70" s="6">
        <v>283437470.926</v>
      </c>
      <c r="F70" s="6">
        <v>304903834.311</v>
      </c>
      <c r="G70" s="6">
        <v>333252563.7190001</v>
      </c>
      <c r="H70" s="12"/>
      <c r="I70" s="13">
        <f t="shared" si="12"/>
        <v>8.644660928351554</v>
      </c>
      <c r="J70" s="13">
        <f t="shared" si="12"/>
        <v>7.495197446744478</v>
      </c>
      <c r="K70" s="13">
        <f t="shared" si="12"/>
        <v>8.353319097560785</v>
      </c>
      <c r="L70" s="13">
        <f t="shared" si="12"/>
        <v>11.029392825849751</v>
      </c>
      <c r="M70" s="13">
        <f t="shared" si="12"/>
        <v>10.397155335276686</v>
      </c>
      <c r="N70" s="13">
        <f t="shared" si="12"/>
        <v>9.295835302397675</v>
      </c>
      <c r="O70" s="12"/>
      <c r="P70" s="13">
        <f t="shared" si="13"/>
        <v>0</v>
      </c>
      <c r="Q70" s="13">
        <f t="shared" si="13"/>
        <v>7.214336787804015</v>
      </c>
      <c r="R70" s="13">
        <f t="shared" si="13"/>
        <v>20.379088987799904</v>
      </c>
      <c r="S70" s="13">
        <f t="shared" si="13"/>
        <v>26.227472801707606</v>
      </c>
      <c r="T70" s="13">
        <f t="shared" si="13"/>
        <v>35.78741133587232</v>
      </c>
      <c r="U70" s="13">
        <f t="shared" si="13"/>
        <v>48.41237746551138</v>
      </c>
    </row>
    <row r="71" spans="1:21" ht="12.75">
      <c r="A71" s="9" t="s">
        <v>25</v>
      </c>
      <c r="B71" s="6">
        <v>448520989.6299999</v>
      </c>
      <c r="C71" s="6">
        <v>459801555.26000017</v>
      </c>
      <c r="D71" s="6">
        <v>556325239.95</v>
      </c>
      <c r="E71" s="6">
        <v>442876564.666</v>
      </c>
      <c r="F71" s="6">
        <v>548838083.324</v>
      </c>
      <c r="G71" s="6">
        <v>540913084.6519997</v>
      </c>
      <c r="H71" s="12"/>
      <c r="I71" s="13">
        <f t="shared" si="12"/>
        <v>17.26741625219315</v>
      </c>
      <c r="J71" s="13">
        <f t="shared" si="12"/>
        <v>14.315195173578699</v>
      </c>
      <c r="K71" s="13">
        <f t="shared" si="12"/>
        <v>17.192277264159614</v>
      </c>
      <c r="L71" s="13">
        <f t="shared" si="12"/>
        <v>17.233640947704664</v>
      </c>
      <c r="M71" s="13">
        <f t="shared" si="12"/>
        <v>18.71526089243834</v>
      </c>
      <c r="N71" s="13">
        <f t="shared" si="12"/>
        <v>15.088372889688289</v>
      </c>
      <c r="O71" s="12"/>
      <c r="P71" s="13">
        <f t="shared" si="13"/>
        <v>0</v>
      </c>
      <c r="Q71" s="13">
        <f t="shared" si="13"/>
        <v>2.5150585793779783</v>
      </c>
      <c r="R71" s="13">
        <f t="shared" si="13"/>
        <v>24.03549729276473</v>
      </c>
      <c r="S71" s="13">
        <f t="shared" si="13"/>
        <v>-1.2584528025446815</v>
      </c>
      <c r="T71" s="13">
        <f t="shared" si="13"/>
        <v>22.366198241191597</v>
      </c>
      <c r="U71" s="13">
        <f t="shared" si="13"/>
        <v>20.599280113561065</v>
      </c>
    </row>
    <row r="72" spans="2:21" ht="12.75">
      <c r="B72" s="25"/>
      <c r="C72" s="25"/>
      <c r="D72" s="25"/>
      <c r="E72" s="25"/>
      <c r="F72" s="6"/>
      <c r="G72" s="6"/>
      <c r="H72" s="12"/>
      <c r="I72" s="13"/>
      <c r="J72" s="13"/>
      <c r="K72" s="13"/>
      <c r="L72" s="13"/>
      <c r="M72" s="13"/>
      <c r="N72" s="13"/>
      <c r="O72" s="12"/>
      <c r="P72" s="13"/>
      <c r="Q72" s="13"/>
      <c r="R72" s="13"/>
      <c r="S72" s="13"/>
      <c r="T72" s="13"/>
      <c r="U72" s="13"/>
    </row>
    <row r="73" spans="1:21" ht="12.75">
      <c r="A73" s="17" t="s">
        <v>26</v>
      </c>
      <c r="B73" s="18">
        <f aca="true" t="shared" si="14" ref="B73:G73">SUM(B44:B67)</f>
        <v>2597499145.6700006</v>
      </c>
      <c r="C73" s="18">
        <f t="shared" si="14"/>
        <v>3211982440.2299995</v>
      </c>
      <c r="D73" s="18">
        <f t="shared" si="14"/>
        <v>3235901977.394</v>
      </c>
      <c r="E73" s="18">
        <f t="shared" si="14"/>
        <v>2569837482.456001</v>
      </c>
      <c r="F73" s="18">
        <f t="shared" si="14"/>
        <v>2932569770.0840006</v>
      </c>
      <c r="G73" s="18">
        <f t="shared" si="14"/>
        <v>3584966308.869998</v>
      </c>
      <c r="H73" s="21"/>
      <c r="I73" s="20">
        <f aca="true" t="shared" si="15" ref="I73:N73">+B73/B$35*100</f>
        <v>100</v>
      </c>
      <c r="J73" s="20">
        <f t="shared" si="15"/>
        <v>100.00000000000003</v>
      </c>
      <c r="K73" s="20">
        <f t="shared" si="15"/>
        <v>100</v>
      </c>
      <c r="L73" s="20">
        <f t="shared" si="15"/>
        <v>100</v>
      </c>
      <c r="M73" s="20">
        <f t="shared" si="15"/>
        <v>99.99999999999999</v>
      </c>
      <c r="N73" s="20">
        <f t="shared" si="15"/>
        <v>100</v>
      </c>
      <c r="O73" s="21"/>
      <c r="P73" s="20">
        <f aca="true" t="shared" si="16" ref="P73:U73">+B73/$B73*100-100</f>
        <v>0</v>
      </c>
      <c r="Q73" s="20">
        <f t="shared" si="16"/>
        <v>23.65672749437995</v>
      </c>
      <c r="R73" s="20">
        <f t="shared" si="16"/>
        <v>24.577595445534953</v>
      </c>
      <c r="S73" s="20">
        <f t="shared" si="16"/>
        <v>-1.0649344489722523</v>
      </c>
      <c r="T73" s="20">
        <f t="shared" si="16"/>
        <v>12.899739542650423</v>
      </c>
      <c r="U73" s="20">
        <f t="shared" si="16"/>
        <v>38.0160726846087</v>
      </c>
    </row>
    <row r="75" ht="12.75">
      <c r="A75" t="s">
        <v>59</v>
      </c>
    </row>
  </sheetData>
  <sheetProtection/>
  <printOptions/>
  <pageMargins left="0.7086614173228347" right="0.7086614173228347" top="0.26" bottom="0.22" header="0.31496062992125984" footer="0.31496062992125984"/>
  <pageSetup fitToHeight="1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C41">
      <selection activeCell="A1" sqref="A1:U75"/>
    </sheetView>
  </sheetViews>
  <sheetFormatPr defaultColWidth="9.140625" defaultRowHeight="12.75"/>
  <cols>
    <col min="1" max="1" width="33.7109375" style="0" customWidth="1"/>
    <col min="2" max="2" width="18.140625" style="0" customWidth="1"/>
    <col min="3" max="3" width="12.7109375" style="0" customWidth="1"/>
    <col min="4" max="4" width="12.8515625" style="0" customWidth="1"/>
    <col min="5" max="5" width="12.7109375" style="0" bestFit="1" customWidth="1"/>
    <col min="6" max="6" width="14.57421875" style="0" bestFit="1" customWidth="1"/>
    <col min="7" max="7" width="13.00390625" style="0" customWidth="1"/>
    <col min="8" max="8" width="2.7109375" style="0" customWidth="1"/>
    <col min="9" max="13" width="5.57421875" style="0" bestFit="1" customWidth="1"/>
    <col min="14" max="14" width="5.57421875" style="0" customWidth="1"/>
    <col min="15" max="15" width="2.8515625" style="0" customWidth="1"/>
    <col min="16" max="16" width="5.57421875" style="0" bestFit="1" customWidth="1"/>
    <col min="17" max="17" width="5.57421875" style="0" customWidth="1"/>
    <col min="18" max="18" width="6.140625" style="0" bestFit="1" customWidth="1"/>
    <col min="19" max="19" width="8.28125" style="0" customWidth="1"/>
    <col min="20" max="20" width="6.421875" style="0" customWidth="1"/>
    <col min="21" max="21" width="6.57421875" style="0" customWidth="1"/>
  </cols>
  <sheetData>
    <row r="1" spans="1:21" ht="12.75">
      <c r="A1" s="11" t="s">
        <v>202</v>
      </c>
      <c r="B1" s="11" t="s">
        <v>192</v>
      </c>
      <c r="C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1"/>
      <c r="G4" s="31" t="s">
        <v>146</v>
      </c>
      <c r="H4" s="30"/>
      <c r="I4" s="30"/>
      <c r="J4" s="30"/>
      <c r="K4" s="30"/>
      <c r="L4" s="30"/>
      <c r="M4" s="31"/>
      <c r="N4" s="31" t="s">
        <v>187</v>
      </c>
      <c r="O4" s="30"/>
      <c r="P4" s="30"/>
      <c r="Q4" s="30"/>
      <c r="R4" s="30"/>
      <c r="S4" s="30"/>
      <c r="T4" s="31"/>
      <c r="U4" s="31" t="s">
        <v>151</v>
      </c>
    </row>
    <row r="5" spans="1:21" ht="12.75">
      <c r="A5" s="1"/>
      <c r="B5" s="1"/>
      <c r="C5" s="1"/>
      <c r="D5" s="1"/>
      <c r="E5" s="1"/>
      <c r="F5" s="14"/>
      <c r="G5" s="14"/>
      <c r="H5" s="1"/>
      <c r="I5" s="1"/>
      <c r="J5" s="1"/>
      <c r="K5" s="1"/>
      <c r="L5" s="1"/>
      <c r="M5" s="14"/>
      <c r="N5" s="14"/>
      <c r="O5" s="1"/>
      <c r="P5" s="1"/>
      <c r="Q5" s="1"/>
      <c r="R5" s="1"/>
      <c r="S5" s="1"/>
      <c r="T5" s="14"/>
      <c r="U5" s="14"/>
    </row>
    <row r="6" spans="1:21" ht="12.75">
      <c r="A6" s="2" t="s">
        <v>0</v>
      </c>
      <c r="B6" s="25">
        <v>5792539.449999999</v>
      </c>
      <c r="C6" s="25">
        <v>2517080.0999999996</v>
      </c>
      <c r="D6" s="25">
        <v>2016308.27</v>
      </c>
      <c r="E6" s="25">
        <v>5784560.029999999</v>
      </c>
      <c r="F6" s="25">
        <v>16561583.790000001</v>
      </c>
      <c r="G6" s="25">
        <v>17326383.782</v>
      </c>
      <c r="H6" s="12"/>
      <c r="I6" s="13">
        <f>+B6/B$35*100</f>
        <v>0.24188209048580803</v>
      </c>
      <c r="J6" s="13">
        <f aca="true" t="shared" si="0" ref="J6:J35">+C6/C$35*100</f>
        <v>0.09073287528808233</v>
      </c>
      <c r="K6" s="13">
        <f aca="true" t="shared" si="1" ref="K6:K35">+D6/D$35*100</f>
        <v>0.08149282239227862</v>
      </c>
      <c r="L6" s="13">
        <f aca="true" t="shared" si="2" ref="L6:L35">+E6/E$35*100</f>
        <v>0.261345610737881</v>
      </c>
      <c r="M6" s="13">
        <f aca="true" t="shared" si="3" ref="M6:M35">+F6/F$35*100</f>
        <v>0.61255383077408</v>
      </c>
      <c r="N6" s="13">
        <f aca="true" t="shared" si="4" ref="N6:N35">+G6/G$35*100</f>
        <v>0.6068926660316946</v>
      </c>
      <c r="O6" s="12"/>
      <c r="P6" s="13">
        <f>+B6/$B6*100-100</f>
        <v>0</v>
      </c>
      <c r="Q6" s="13">
        <f aca="true" t="shared" si="5" ref="Q6:Q35">+C6/$B6*100-100</f>
        <v>-56.54617250815616</v>
      </c>
      <c r="R6" s="13">
        <f aca="true" t="shared" si="6" ref="R6:R35">+D6/$B6*100-100</f>
        <v>-65.19128980640778</v>
      </c>
      <c r="S6" s="13">
        <f aca="true" t="shared" si="7" ref="S6:S35">+E6/$B6*100-100</f>
        <v>-0.1377533993316149</v>
      </c>
      <c r="T6" s="13">
        <f aca="true" t="shared" si="8" ref="T6:T35">+F6/$B6*100-100</f>
        <v>185.91231761054303</v>
      </c>
      <c r="U6" s="13">
        <f aca="true" t="shared" si="9" ref="U6:U35">+G6/$B6*100-100</f>
        <v>199.11550765528239</v>
      </c>
    </row>
    <row r="7" spans="1:21" ht="12.75">
      <c r="A7" s="2" t="s">
        <v>1</v>
      </c>
      <c r="B7" s="25">
        <v>13809643.18</v>
      </c>
      <c r="C7" s="25">
        <v>14630727.410000006</v>
      </c>
      <c r="D7" s="25">
        <v>14708853.532</v>
      </c>
      <c r="E7" s="25">
        <v>14725899.036000006</v>
      </c>
      <c r="F7" s="25">
        <v>14673717.137999998</v>
      </c>
      <c r="G7" s="25">
        <v>17954794.413000017</v>
      </c>
      <c r="H7" s="12"/>
      <c r="I7" s="13">
        <f aca="true" t="shared" si="10" ref="I7:I35">+B7/B$35*100</f>
        <v>0.5766564716691713</v>
      </c>
      <c r="J7" s="13">
        <f t="shared" si="0"/>
        <v>0.5273920227907958</v>
      </c>
      <c r="K7" s="13">
        <f t="shared" si="1"/>
        <v>0.5944854793842194</v>
      </c>
      <c r="L7" s="13">
        <f t="shared" si="2"/>
        <v>0.6653140528006234</v>
      </c>
      <c r="M7" s="13">
        <f t="shared" si="3"/>
        <v>0.5427283862793637</v>
      </c>
      <c r="N7" s="13">
        <f t="shared" si="4"/>
        <v>0.628904056752848</v>
      </c>
      <c r="O7" s="12"/>
      <c r="P7" s="13">
        <f aca="true" t="shared" si="11" ref="P7:P35">+B7/$B7*100-100</f>
        <v>0</v>
      </c>
      <c r="Q7" s="13">
        <f t="shared" si="5"/>
        <v>5.945730959863994</v>
      </c>
      <c r="R7" s="13">
        <f t="shared" si="6"/>
        <v>6.5114669530512685</v>
      </c>
      <c r="S7" s="13">
        <f t="shared" si="7"/>
        <v>6.634898846097542</v>
      </c>
      <c r="T7" s="13">
        <f t="shared" si="8"/>
        <v>6.257033195842496</v>
      </c>
      <c r="U7" s="13">
        <f t="shared" si="9"/>
        <v>30.01635291347199</v>
      </c>
    </row>
    <row r="8" spans="1:21" ht="12.75">
      <c r="A8" s="1" t="s">
        <v>2</v>
      </c>
      <c r="B8" s="25">
        <v>258855.83999999997</v>
      </c>
      <c r="C8" s="25">
        <v>571839.5400000002</v>
      </c>
      <c r="D8" s="25">
        <v>820756.36</v>
      </c>
      <c r="E8" s="25">
        <v>1130423.154</v>
      </c>
      <c r="F8" s="25">
        <v>1416483.1829999997</v>
      </c>
      <c r="G8" s="25">
        <v>1044614.2480000003</v>
      </c>
      <c r="H8" s="12"/>
      <c r="I8" s="13">
        <f t="shared" si="10"/>
        <v>0.010809178298070952</v>
      </c>
      <c r="J8" s="13">
        <f t="shared" si="0"/>
        <v>0.02061302922684677</v>
      </c>
      <c r="K8" s="13">
        <f t="shared" si="1"/>
        <v>0.03317238403868327</v>
      </c>
      <c r="L8" s="13">
        <f t="shared" si="2"/>
        <v>0.05107235952988663</v>
      </c>
      <c r="M8" s="13">
        <f t="shared" si="3"/>
        <v>0.05239065363408169</v>
      </c>
      <c r="N8" s="13">
        <f t="shared" si="4"/>
        <v>0.03658978895538664</v>
      </c>
      <c r="O8" s="12"/>
      <c r="P8" s="13">
        <f t="shared" si="11"/>
        <v>0</v>
      </c>
      <c r="Q8" s="13">
        <f t="shared" si="5"/>
        <v>120.91042643658349</v>
      </c>
      <c r="R8" s="13">
        <f t="shared" si="6"/>
        <v>217.07082984876837</v>
      </c>
      <c r="S8" s="13">
        <f t="shared" si="7"/>
        <v>336.69988438352414</v>
      </c>
      <c r="T8" s="13">
        <f t="shared" si="8"/>
        <v>447.2092818149283</v>
      </c>
      <c r="U8" s="13">
        <f t="shared" si="9"/>
        <v>303.55058166738684</v>
      </c>
    </row>
    <row r="9" spans="1:21" ht="12.75">
      <c r="A9" s="1" t="s">
        <v>3</v>
      </c>
      <c r="B9" s="25">
        <v>80773688.20000002</v>
      </c>
      <c r="C9" s="25">
        <v>77196928.61</v>
      </c>
      <c r="D9" s="25">
        <v>93172073.045</v>
      </c>
      <c r="E9" s="25">
        <v>140331496.59699997</v>
      </c>
      <c r="F9" s="25">
        <v>237109859.13700002</v>
      </c>
      <c r="G9" s="25">
        <v>261890383.3289999</v>
      </c>
      <c r="H9" s="12"/>
      <c r="I9" s="13">
        <f t="shared" si="10"/>
        <v>3.372909019733107</v>
      </c>
      <c r="J9" s="13">
        <f t="shared" si="0"/>
        <v>2.7827081451218523</v>
      </c>
      <c r="K9" s="13">
        <f t="shared" si="1"/>
        <v>3.7657213996233794</v>
      </c>
      <c r="L9" s="13">
        <f t="shared" si="2"/>
        <v>6.340157331534138</v>
      </c>
      <c r="M9" s="13">
        <f t="shared" si="3"/>
        <v>8.76984679547196</v>
      </c>
      <c r="N9" s="13">
        <f t="shared" si="4"/>
        <v>9.173255939979686</v>
      </c>
      <c r="O9" s="12"/>
      <c r="P9" s="13">
        <f t="shared" si="11"/>
        <v>0</v>
      </c>
      <c r="Q9" s="13">
        <f t="shared" si="5"/>
        <v>-4.428124640221668</v>
      </c>
      <c r="R9" s="13">
        <f t="shared" si="6"/>
        <v>15.349534138271508</v>
      </c>
      <c r="S9" s="13">
        <f t="shared" si="7"/>
        <v>73.73416978253067</v>
      </c>
      <c r="T9" s="13">
        <f t="shared" si="8"/>
        <v>193.54838737820563</v>
      </c>
      <c r="U9" s="13">
        <f t="shared" si="9"/>
        <v>224.22734329098006</v>
      </c>
    </row>
    <row r="10" spans="1:21" ht="12.75">
      <c r="A10" s="2" t="s">
        <v>4</v>
      </c>
      <c r="B10" s="25">
        <v>755424.9</v>
      </c>
      <c r="C10" s="25">
        <v>741991.34</v>
      </c>
      <c r="D10" s="25">
        <v>3215323.3200000003</v>
      </c>
      <c r="E10" s="25">
        <v>1138637.9300000002</v>
      </c>
      <c r="F10" s="25">
        <v>1461562.172</v>
      </c>
      <c r="G10" s="25">
        <v>1665570.57</v>
      </c>
      <c r="H10" s="12"/>
      <c r="I10" s="13">
        <f t="shared" si="10"/>
        <v>0.03154467148549718</v>
      </c>
      <c r="J10" s="13">
        <f t="shared" si="0"/>
        <v>0.026746470133015274</v>
      </c>
      <c r="K10" s="13">
        <f t="shared" si="1"/>
        <v>0.1299532299446015</v>
      </c>
      <c r="L10" s="13">
        <f t="shared" si="2"/>
        <v>0.05144350195725546</v>
      </c>
      <c r="M10" s="13">
        <f t="shared" si="3"/>
        <v>0.054057964426908515</v>
      </c>
      <c r="N10" s="13">
        <f t="shared" si="4"/>
        <v>0.058340076983712574</v>
      </c>
      <c r="O10" s="12"/>
      <c r="P10" s="13">
        <f t="shared" si="11"/>
        <v>0</v>
      </c>
      <c r="Q10" s="13">
        <f t="shared" si="5"/>
        <v>-1.7782786879278234</v>
      </c>
      <c r="R10" s="13">
        <f t="shared" si="6"/>
        <v>325.6311011193833</v>
      </c>
      <c r="S10" s="13">
        <f t="shared" si="7"/>
        <v>50.72814385652367</v>
      </c>
      <c r="T10" s="13">
        <f t="shared" si="8"/>
        <v>93.47550921342415</v>
      </c>
      <c r="U10" s="13">
        <f t="shared" si="9"/>
        <v>120.48129072790692</v>
      </c>
    </row>
    <row r="11" spans="1:21" ht="12.75">
      <c r="A11" s="1" t="s">
        <v>5</v>
      </c>
      <c r="B11" s="25">
        <v>658971.7100000002</v>
      </c>
      <c r="C11" s="25">
        <v>485701.51999999996</v>
      </c>
      <c r="D11" s="25">
        <v>509212.57200000004</v>
      </c>
      <c r="E11" s="25">
        <v>525493.354</v>
      </c>
      <c r="F11" s="25">
        <v>784633.4919999996</v>
      </c>
      <c r="G11" s="25">
        <v>1196024.6940000004</v>
      </c>
      <c r="H11" s="12"/>
      <c r="I11" s="13">
        <f t="shared" si="10"/>
        <v>0.02751702533261258</v>
      </c>
      <c r="J11" s="13">
        <f t="shared" si="0"/>
        <v>0.017508022665385987</v>
      </c>
      <c r="K11" s="13">
        <f t="shared" si="1"/>
        <v>0.020580766496539435</v>
      </c>
      <c r="L11" s="13">
        <f t="shared" si="2"/>
        <v>0.02374171602119713</v>
      </c>
      <c r="M11" s="13">
        <f t="shared" si="3"/>
        <v>0.029020790364774843</v>
      </c>
      <c r="N11" s="13">
        <f t="shared" si="4"/>
        <v>0.041893255067770134</v>
      </c>
      <c r="O11" s="12"/>
      <c r="P11" s="13">
        <f t="shared" si="11"/>
        <v>0</v>
      </c>
      <c r="Q11" s="13">
        <f t="shared" si="5"/>
        <v>-26.29402558115889</v>
      </c>
      <c r="R11" s="13">
        <f t="shared" si="6"/>
        <v>-22.72618622732682</v>
      </c>
      <c r="S11" s="13">
        <f t="shared" si="7"/>
        <v>-20.255551789924354</v>
      </c>
      <c r="T11" s="13">
        <f t="shared" si="8"/>
        <v>19.0693743135042</v>
      </c>
      <c r="U11" s="13">
        <f t="shared" si="9"/>
        <v>81.49864035893134</v>
      </c>
    </row>
    <row r="12" spans="1:21" ht="12.75">
      <c r="A12" s="4" t="s">
        <v>6</v>
      </c>
      <c r="B12" s="25">
        <v>932097.9899999999</v>
      </c>
      <c r="C12" s="25">
        <v>3479109.8200000003</v>
      </c>
      <c r="D12" s="25">
        <v>1476685.8200000005</v>
      </c>
      <c r="E12" s="25">
        <v>3837219.0430000005</v>
      </c>
      <c r="F12" s="25">
        <v>4801098.784999996</v>
      </c>
      <c r="G12" s="25">
        <v>7358952.815999997</v>
      </c>
      <c r="H12" s="12"/>
      <c r="I12" s="13">
        <f t="shared" si="10"/>
        <v>0.038922101835460056</v>
      </c>
      <c r="J12" s="13">
        <f t="shared" si="0"/>
        <v>0.12541104171122827</v>
      </c>
      <c r="K12" s="13">
        <f t="shared" si="1"/>
        <v>0.05968298451627952</v>
      </c>
      <c r="L12" s="13">
        <f t="shared" si="2"/>
        <v>0.17336501810455973</v>
      </c>
      <c r="M12" s="13">
        <f t="shared" si="3"/>
        <v>0.17757549579601703</v>
      </c>
      <c r="N12" s="13">
        <f t="shared" si="4"/>
        <v>0.2577626439478624</v>
      </c>
      <c r="O12" s="12"/>
      <c r="P12" s="13">
        <f t="shared" si="11"/>
        <v>0</v>
      </c>
      <c r="Q12" s="13">
        <f t="shared" si="5"/>
        <v>273.2558011416805</v>
      </c>
      <c r="R12" s="13">
        <f t="shared" si="6"/>
        <v>58.426027718394806</v>
      </c>
      <c r="S12" s="13">
        <f t="shared" si="7"/>
        <v>311.6754980879211</v>
      </c>
      <c r="T12" s="13">
        <f t="shared" si="8"/>
        <v>415.0851988212095</v>
      </c>
      <c r="U12" s="13">
        <f t="shared" si="9"/>
        <v>689.5042039517753</v>
      </c>
    </row>
    <row r="13" spans="1:21" ht="12.75">
      <c r="A13" s="4" t="s">
        <v>7</v>
      </c>
      <c r="B13" s="25">
        <v>14373294.379999999</v>
      </c>
      <c r="C13" s="25">
        <v>27083337.41</v>
      </c>
      <c r="D13" s="25">
        <v>19612617.249999993</v>
      </c>
      <c r="E13" s="25">
        <v>52545398.771000005</v>
      </c>
      <c r="F13" s="25">
        <v>44198347.43799998</v>
      </c>
      <c r="G13" s="25">
        <v>71635761.57600002</v>
      </c>
      <c r="H13" s="12"/>
      <c r="I13" s="13">
        <f t="shared" si="10"/>
        <v>0.6001931487583251</v>
      </c>
      <c r="J13" s="13">
        <f t="shared" si="0"/>
        <v>0.9762697164887939</v>
      </c>
      <c r="K13" s="13">
        <f t="shared" si="1"/>
        <v>0.7926801461772456</v>
      </c>
      <c r="L13" s="13">
        <f t="shared" si="2"/>
        <v>2.3739937457736957</v>
      </c>
      <c r="M13" s="13">
        <f t="shared" si="3"/>
        <v>1.6347390068682934</v>
      </c>
      <c r="N13" s="13">
        <f t="shared" si="4"/>
        <v>2.509191697071545</v>
      </c>
      <c r="O13" s="12"/>
      <c r="P13" s="13">
        <f t="shared" si="11"/>
        <v>0</v>
      </c>
      <c r="Q13" s="13">
        <f t="shared" si="5"/>
        <v>88.42818280884609</v>
      </c>
      <c r="R13" s="13">
        <f t="shared" si="6"/>
        <v>36.45178851474964</v>
      </c>
      <c r="S13" s="13">
        <f t="shared" si="7"/>
        <v>265.57658517114436</v>
      </c>
      <c r="T13" s="13">
        <f t="shared" si="8"/>
        <v>207.5032506082992</v>
      </c>
      <c r="U13" s="13">
        <f t="shared" si="9"/>
        <v>398.39486816382885</v>
      </c>
    </row>
    <row r="14" spans="1:21" ht="12.75">
      <c r="A14" s="1" t="s">
        <v>8</v>
      </c>
      <c r="B14" s="25">
        <v>746931.5499999998</v>
      </c>
      <c r="C14" s="25">
        <v>662334.8299999994</v>
      </c>
      <c r="D14" s="25">
        <v>598255.0900000001</v>
      </c>
      <c r="E14" s="25">
        <v>692508.3370000003</v>
      </c>
      <c r="F14" s="25">
        <v>720914.5120000005</v>
      </c>
      <c r="G14" s="25">
        <v>657506.9479999999</v>
      </c>
      <c r="H14" s="12"/>
      <c r="I14" s="13">
        <f t="shared" si="10"/>
        <v>0.031190010240466266</v>
      </c>
      <c r="J14" s="13">
        <f t="shared" si="0"/>
        <v>0.023875101761498638</v>
      </c>
      <c r="K14" s="13">
        <f t="shared" si="1"/>
        <v>0.024179584302675437</v>
      </c>
      <c r="L14" s="13">
        <f t="shared" si="2"/>
        <v>0.031287429525446456</v>
      </c>
      <c r="M14" s="13">
        <f t="shared" si="3"/>
        <v>0.02666405288199956</v>
      </c>
      <c r="N14" s="13">
        <f t="shared" si="4"/>
        <v>0.023030549803510214</v>
      </c>
      <c r="O14" s="12"/>
      <c r="P14" s="13">
        <f t="shared" si="11"/>
        <v>0</v>
      </c>
      <c r="Q14" s="13">
        <f t="shared" si="5"/>
        <v>-11.325899943575877</v>
      </c>
      <c r="R14" s="13">
        <f t="shared" si="6"/>
        <v>-19.90496451783295</v>
      </c>
      <c r="S14" s="13">
        <f t="shared" si="7"/>
        <v>-7.286238344062383</v>
      </c>
      <c r="T14" s="13">
        <f t="shared" si="8"/>
        <v>-3.48318905527546</v>
      </c>
      <c r="U14" s="13">
        <f t="shared" si="9"/>
        <v>-11.972261983042486</v>
      </c>
    </row>
    <row r="15" spans="1:21" ht="12.75">
      <c r="A15" s="5" t="s">
        <v>9</v>
      </c>
      <c r="B15" s="25">
        <v>3811557.349999999</v>
      </c>
      <c r="C15" s="25">
        <v>3078790.3400000003</v>
      </c>
      <c r="D15" s="25">
        <v>6288247.729999998</v>
      </c>
      <c r="E15" s="25">
        <v>26299562.570000004</v>
      </c>
      <c r="F15" s="25">
        <v>47052572.32699999</v>
      </c>
      <c r="G15" s="25">
        <v>31210144.120999992</v>
      </c>
      <c r="H15" s="12"/>
      <c r="I15" s="13">
        <f t="shared" si="10"/>
        <v>0.1591611879008518</v>
      </c>
      <c r="J15" s="13">
        <f t="shared" si="0"/>
        <v>0.11098077488967183</v>
      </c>
      <c r="K15" s="13">
        <f t="shared" si="1"/>
        <v>0.2541511449633339</v>
      </c>
      <c r="L15" s="13">
        <f t="shared" si="2"/>
        <v>1.1882105477943787</v>
      </c>
      <c r="M15" s="13">
        <f t="shared" si="3"/>
        <v>1.7403065909723787</v>
      </c>
      <c r="N15" s="13">
        <f t="shared" si="4"/>
        <v>1.0932002783237842</v>
      </c>
      <c r="O15" s="12"/>
      <c r="P15" s="13">
        <f t="shared" si="11"/>
        <v>0</v>
      </c>
      <c r="Q15" s="13">
        <f t="shared" si="5"/>
        <v>-19.22487169188203</v>
      </c>
      <c r="R15" s="13">
        <f t="shared" si="6"/>
        <v>64.97843670120821</v>
      </c>
      <c r="S15" s="13">
        <f t="shared" si="7"/>
        <v>589.9951950086756</v>
      </c>
      <c r="T15" s="13">
        <f t="shared" si="8"/>
        <v>1134.4710575324284</v>
      </c>
      <c r="U15" s="13">
        <f t="shared" si="9"/>
        <v>718.829188573012</v>
      </c>
    </row>
    <row r="16" spans="1:21" ht="12.75">
      <c r="A16" s="5" t="s">
        <v>10</v>
      </c>
      <c r="B16" s="25">
        <v>4537669.359999999</v>
      </c>
      <c r="C16" s="25">
        <v>3289885.52</v>
      </c>
      <c r="D16" s="25">
        <v>2797068.089999999</v>
      </c>
      <c r="E16" s="25">
        <v>2251363.142</v>
      </c>
      <c r="F16" s="25">
        <v>2029113.6420000002</v>
      </c>
      <c r="G16" s="25">
        <v>2600884.938</v>
      </c>
      <c r="H16" s="12"/>
      <c r="I16" s="13">
        <f t="shared" si="10"/>
        <v>0.18948182575264097</v>
      </c>
      <c r="J16" s="13">
        <f t="shared" si="0"/>
        <v>0.11859009675465947</v>
      </c>
      <c r="K16" s="13">
        <f t="shared" si="1"/>
        <v>0.1130486724024</v>
      </c>
      <c r="L16" s="13">
        <f t="shared" si="2"/>
        <v>0.10171627095012527</v>
      </c>
      <c r="M16" s="13">
        <f t="shared" si="3"/>
        <v>0.07504966615774644</v>
      </c>
      <c r="N16" s="13">
        <f t="shared" si="4"/>
        <v>0.09110141007636711</v>
      </c>
      <c r="O16" s="12"/>
      <c r="P16" s="13">
        <f t="shared" si="11"/>
        <v>0</v>
      </c>
      <c r="Q16" s="13">
        <f t="shared" si="5"/>
        <v>-27.498342012296803</v>
      </c>
      <c r="R16" s="13">
        <f t="shared" si="6"/>
        <v>-38.35892683904145</v>
      </c>
      <c r="S16" s="13">
        <f t="shared" si="7"/>
        <v>-50.38503329823924</v>
      </c>
      <c r="T16" s="13">
        <f t="shared" si="8"/>
        <v>-55.282911093372384</v>
      </c>
      <c r="U16" s="13">
        <f t="shared" si="9"/>
        <v>-42.682361105305375</v>
      </c>
    </row>
    <row r="17" spans="1:21" ht="12.75">
      <c r="A17" s="1" t="s">
        <v>11</v>
      </c>
      <c r="B17" s="25">
        <v>14104924.46</v>
      </c>
      <c r="C17" s="25">
        <v>12189235.349999996</v>
      </c>
      <c r="D17" s="25">
        <v>4544136.810000001</v>
      </c>
      <c r="E17" s="25">
        <v>7679340.155999999</v>
      </c>
      <c r="F17" s="25">
        <v>21772924.860000003</v>
      </c>
      <c r="G17" s="25">
        <v>7835634.881999998</v>
      </c>
      <c r="H17" s="12"/>
      <c r="I17" s="13">
        <f t="shared" si="10"/>
        <v>0.5889866860603267</v>
      </c>
      <c r="J17" s="13">
        <f t="shared" si="0"/>
        <v>0.4393838602389469</v>
      </c>
      <c r="K17" s="13">
        <f t="shared" si="1"/>
        <v>0.18365968115755713</v>
      </c>
      <c r="L17" s="13">
        <f t="shared" si="2"/>
        <v>0.34695151104409133</v>
      </c>
      <c r="M17" s="13">
        <f t="shared" si="3"/>
        <v>0.8053027234147877</v>
      </c>
      <c r="N17" s="13">
        <f t="shared" si="4"/>
        <v>0.2744594257763233</v>
      </c>
      <c r="O17" s="12"/>
      <c r="P17" s="13">
        <f t="shared" si="11"/>
        <v>0</v>
      </c>
      <c r="Q17" s="13">
        <f t="shared" si="5"/>
        <v>-13.581704144766505</v>
      </c>
      <c r="R17" s="13">
        <f t="shared" si="6"/>
        <v>-67.78333111328126</v>
      </c>
      <c r="S17" s="13">
        <f t="shared" si="7"/>
        <v>-45.555609476833745</v>
      </c>
      <c r="T17" s="13">
        <f t="shared" si="8"/>
        <v>54.36399480015365</v>
      </c>
      <c r="U17" s="13">
        <f t="shared" si="9"/>
        <v>-44.44752324465836</v>
      </c>
    </row>
    <row r="18" spans="1:21" ht="12.75">
      <c r="A18" s="1" t="s">
        <v>12</v>
      </c>
      <c r="B18" s="25">
        <v>79863.25</v>
      </c>
      <c r="C18" s="25">
        <v>128268.34</v>
      </c>
      <c r="D18" s="25">
        <v>49620.52999999999</v>
      </c>
      <c r="E18" s="25">
        <v>45037.994999999995</v>
      </c>
      <c r="F18" s="25">
        <v>54036.952999999994</v>
      </c>
      <c r="G18" s="25">
        <v>111588.528</v>
      </c>
      <c r="H18" s="12"/>
      <c r="I18" s="13">
        <f t="shared" si="10"/>
        <v>0.0033348913770437443</v>
      </c>
      <c r="J18" s="13">
        <f t="shared" si="0"/>
        <v>0.004623672999770386</v>
      </c>
      <c r="K18" s="13">
        <f t="shared" si="1"/>
        <v>0.0020055053577202916</v>
      </c>
      <c r="L18" s="13">
        <f t="shared" si="2"/>
        <v>0.0020348102964858734</v>
      </c>
      <c r="M18" s="13">
        <f t="shared" si="3"/>
        <v>0.0019986338856972873</v>
      </c>
      <c r="N18" s="13">
        <f t="shared" si="4"/>
        <v>0.003908620523968051</v>
      </c>
      <c r="O18" s="12"/>
      <c r="P18" s="13">
        <f t="shared" si="11"/>
        <v>0</v>
      </c>
      <c r="Q18" s="13">
        <f t="shared" si="5"/>
        <v>60.60996766347475</v>
      </c>
      <c r="R18" s="13">
        <f t="shared" si="6"/>
        <v>-37.86813083614805</v>
      </c>
      <c r="S18" s="13">
        <f t="shared" si="7"/>
        <v>-43.60610794076124</v>
      </c>
      <c r="T18" s="13">
        <f t="shared" si="8"/>
        <v>-32.33814927391511</v>
      </c>
      <c r="U18" s="13">
        <f t="shared" si="9"/>
        <v>39.724501569870995</v>
      </c>
    </row>
    <row r="19" spans="1:21" ht="12.75">
      <c r="A19" s="1" t="s">
        <v>13</v>
      </c>
      <c r="B19" s="25">
        <v>189354.1</v>
      </c>
      <c r="C19" s="25">
        <v>134350.24</v>
      </c>
      <c r="D19" s="25">
        <v>113685.38</v>
      </c>
      <c r="E19" s="25">
        <v>47543.981</v>
      </c>
      <c r="F19" s="25">
        <v>126766.943</v>
      </c>
      <c r="G19" s="25">
        <v>220364.612</v>
      </c>
      <c r="H19" s="12"/>
      <c r="I19" s="13">
        <f t="shared" si="10"/>
        <v>0.007906957897379318</v>
      </c>
      <c r="J19" s="13">
        <f t="shared" si="0"/>
        <v>0.004842906497430865</v>
      </c>
      <c r="K19" s="13">
        <f t="shared" si="1"/>
        <v>0.00459480458359609</v>
      </c>
      <c r="L19" s="13">
        <f t="shared" si="2"/>
        <v>0.0021480303924437294</v>
      </c>
      <c r="M19" s="13">
        <f t="shared" si="3"/>
        <v>0.004688656443416722</v>
      </c>
      <c r="N19" s="13">
        <f t="shared" si="4"/>
        <v>0.007718729341240672</v>
      </c>
      <c r="O19" s="12"/>
      <c r="P19" s="13">
        <f t="shared" si="11"/>
        <v>0</v>
      </c>
      <c r="Q19" s="13">
        <f t="shared" si="5"/>
        <v>-29.048148416115637</v>
      </c>
      <c r="R19" s="13">
        <f t="shared" si="6"/>
        <v>-39.9614901393738</v>
      </c>
      <c r="S19" s="13">
        <f t="shared" si="7"/>
        <v>-74.89149640805243</v>
      </c>
      <c r="T19" s="13">
        <f t="shared" si="8"/>
        <v>-33.05297165469351</v>
      </c>
      <c r="U19" s="13">
        <f t="shared" si="9"/>
        <v>16.37699526970897</v>
      </c>
    </row>
    <row r="20" spans="1:21" ht="12.75">
      <c r="A20" s="1" t="s">
        <v>14</v>
      </c>
      <c r="B20" s="25">
        <v>17804337.760000005</v>
      </c>
      <c r="C20" s="25">
        <v>13670111.079999998</v>
      </c>
      <c r="D20" s="25">
        <v>13700784.53</v>
      </c>
      <c r="E20" s="25">
        <v>18090430.082</v>
      </c>
      <c r="F20" s="25">
        <v>16348199.999999998</v>
      </c>
      <c r="G20" s="25">
        <v>19749986.541</v>
      </c>
      <c r="H20" s="12"/>
      <c r="I20" s="13">
        <f t="shared" si="10"/>
        <v>0.7434650163848622</v>
      </c>
      <c r="J20" s="13">
        <f t="shared" si="0"/>
        <v>0.49276480466230393</v>
      </c>
      <c r="K20" s="13">
        <f t="shared" si="1"/>
        <v>0.5537425089954963</v>
      </c>
      <c r="L20" s="13">
        <f t="shared" si="2"/>
        <v>0.8173230935060803</v>
      </c>
      <c r="M20" s="13">
        <f t="shared" si="3"/>
        <v>0.6046615265327117</v>
      </c>
      <c r="N20" s="13">
        <f t="shared" si="4"/>
        <v>0.6917843986816046</v>
      </c>
      <c r="O20" s="12"/>
      <c r="P20" s="13">
        <f t="shared" si="11"/>
        <v>0</v>
      </c>
      <c r="Q20" s="13">
        <f t="shared" si="5"/>
        <v>-23.220333919344867</v>
      </c>
      <c r="R20" s="13">
        <f t="shared" si="6"/>
        <v>-23.048053150391397</v>
      </c>
      <c r="S20" s="13">
        <f t="shared" si="7"/>
        <v>1.6068686510920998</v>
      </c>
      <c r="T20" s="13">
        <f t="shared" si="8"/>
        <v>-8.17855614529752</v>
      </c>
      <c r="U20" s="13">
        <f t="shared" si="9"/>
        <v>10.927948049666725</v>
      </c>
    </row>
    <row r="21" spans="1:21" ht="12.75">
      <c r="A21" s="2" t="s">
        <v>15</v>
      </c>
      <c r="B21" s="25">
        <v>17027106.770000007</v>
      </c>
      <c r="C21" s="25">
        <v>23952960.239999995</v>
      </c>
      <c r="D21" s="25">
        <v>17211017.82500001</v>
      </c>
      <c r="E21" s="25">
        <v>19483381.252000004</v>
      </c>
      <c r="F21" s="25">
        <v>21035770.268000014</v>
      </c>
      <c r="G21" s="25">
        <v>20849066.725999985</v>
      </c>
      <c r="H21" s="12"/>
      <c r="I21" s="13">
        <f t="shared" si="10"/>
        <v>0.7110097766278755</v>
      </c>
      <c r="J21" s="13">
        <f t="shared" si="0"/>
        <v>0.8634293975135373</v>
      </c>
      <c r="K21" s="13">
        <f t="shared" si="1"/>
        <v>0.6956150702109987</v>
      </c>
      <c r="L21" s="13">
        <f t="shared" si="2"/>
        <v>0.8802564319732581</v>
      </c>
      <c r="M21" s="13">
        <f t="shared" si="3"/>
        <v>0.7780380079788796</v>
      </c>
      <c r="N21" s="13">
        <f t="shared" si="4"/>
        <v>0.7302819704801817</v>
      </c>
      <c r="O21" s="12"/>
      <c r="P21" s="13">
        <f t="shared" si="11"/>
        <v>0</v>
      </c>
      <c r="Q21" s="13">
        <f t="shared" si="5"/>
        <v>40.675456867414624</v>
      </c>
      <c r="R21" s="13">
        <f t="shared" si="6"/>
        <v>1.0801074867518707</v>
      </c>
      <c r="S21" s="13">
        <f t="shared" si="7"/>
        <v>14.425671461270781</v>
      </c>
      <c r="T21" s="13">
        <f t="shared" si="8"/>
        <v>23.542834094767386</v>
      </c>
      <c r="U21" s="13">
        <f t="shared" si="9"/>
        <v>22.44632636434673</v>
      </c>
    </row>
    <row r="22" spans="1:21" ht="12.75">
      <c r="A22" s="1" t="s">
        <v>16</v>
      </c>
      <c r="B22" s="25">
        <v>13778130.660000004</v>
      </c>
      <c r="C22" s="25">
        <v>15025390.109999996</v>
      </c>
      <c r="D22" s="25">
        <v>22700258.085000005</v>
      </c>
      <c r="E22" s="25">
        <v>51237976.23500001</v>
      </c>
      <c r="F22" s="25">
        <v>54350583.84300001</v>
      </c>
      <c r="G22" s="25">
        <v>30004131.935999982</v>
      </c>
      <c r="H22" s="12"/>
      <c r="I22" s="13">
        <f t="shared" si="10"/>
        <v>0.5753405869384985</v>
      </c>
      <c r="J22" s="13">
        <f t="shared" si="0"/>
        <v>0.5416183803627923</v>
      </c>
      <c r="K22" s="13">
        <f t="shared" si="1"/>
        <v>0.9174728526902247</v>
      </c>
      <c r="L22" s="13">
        <f t="shared" si="2"/>
        <v>2.3149245789932813</v>
      </c>
      <c r="M22" s="13">
        <f t="shared" si="3"/>
        <v>2.0102339703730396</v>
      </c>
      <c r="N22" s="13">
        <f t="shared" si="4"/>
        <v>1.0509571905894735</v>
      </c>
      <c r="O22" s="12"/>
      <c r="P22" s="13">
        <f t="shared" si="11"/>
        <v>0</v>
      </c>
      <c r="Q22" s="13">
        <f t="shared" si="5"/>
        <v>9.052457701108722</v>
      </c>
      <c r="R22" s="13">
        <f t="shared" si="6"/>
        <v>64.75571792117117</v>
      </c>
      <c r="S22" s="13">
        <f t="shared" si="7"/>
        <v>271.8790124682995</v>
      </c>
      <c r="T22" s="13">
        <f t="shared" si="8"/>
        <v>294.46994069223024</v>
      </c>
      <c r="U22" s="13">
        <f t="shared" si="9"/>
        <v>117.76634781891357</v>
      </c>
    </row>
    <row r="23" spans="1:21" ht="12.75">
      <c r="A23" s="1" t="s">
        <v>17</v>
      </c>
      <c r="B23" s="25">
        <v>2026874.7200000002</v>
      </c>
      <c r="C23" s="25">
        <v>2798548.8899999997</v>
      </c>
      <c r="D23" s="25">
        <v>5084266.085</v>
      </c>
      <c r="E23" s="25">
        <v>4412626.861000001</v>
      </c>
      <c r="F23" s="25">
        <v>4255908.916999999</v>
      </c>
      <c r="G23" s="25">
        <v>4527963.479</v>
      </c>
      <c r="H23" s="12"/>
      <c r="I23" s="13">
        <f t="shared" si="10"/>
        <v>0.08463726465021087</v>
      </c>
      <c r="J23" s="13">
        <f t="shared" si="0"/>
        <v>0.10087894597552585</v>
      </c>
      <c r="K23" s="13">
        <f t="shared" si="1"/>
        <v>0.20549000330192102</v>
      </c>
      <c r="L23" s="13">
        <f t="shared" si="2"/>
        <v>0.1993618626076259</v>
      </c>
      <c r="M23" s="13">
        <f t="shared" si="3"/>
        <v>0.1574108698534028</v>
      </c>
      <c r="N23" s="13">
        <f t="shared" si="4"/>
        <v>0.15860134821204186</v>
      </c>
      <c r="O23" s="12"/>
      <c r="P23" s="13">
        <f t="shared" si="11"/>
        <v>0</v>
      </c>
      <c r="Q23" s="13">
        <f t="shared" si="5"/>
        <v>38.07211972134121</v>
      </c>
      <c r="R23" s="13">
        <f t="shared" si="6"/>
        <v>150.84264137449992</v>
      </c>
      <c r="S23" s="13">
        <f t="shared" si="7"/>
        <v>117.70594982801902</v>
      </c>
      <c r="T23" s="13">
        <f t="shared" si="8"/>
        <v>109.97395028934</v>
      </c>
      <c r="U23" s="13">
        <f t="shared" si="9"/>
        <v>123.39631721293557</v>
      </c>
    </row>
    <row r="24" spans="1:21" ht="12.75">
      <c r="A24" s="5" t="s">
        <v>18</v>
      </c>
      <c r="B24" s="25">
        <v>12099187.540000003</v>
      </c>
      <c r="C24" s="25">
        <v>11610908.19</v>
      </c>
      <c r="D24" s="25">
        <v>12002332.777000003</v>
      </c>
      <c r="E24" s="25">
        <v>12689688.835999994</v>
      </c>
      <c r="F24" s="25">
        <v>13960691.746999998</v>
      </c>
      <c r="G24" s="25">
        <v>15113010.762000004</v>
      </c>
      <c r="H24" s="12"/>
      <c r="I24" s="13">
        <f t="shared" si="10"/>
        <v>0.5052320835475781</v>
      </c>
      <c r="J24" s="13">
        <f t="shared" si="0"/>
        <v>0.41853697257574113</v>
      </c>
      <c r="K24" s="13">
        <f t="shared" si="1"/>
        <v>0.4850964447460633</v>
      </c>
      <c r="L24" s="13">
        <f t="shared" si="2"/>
        <v>0.5733183615899115</v>
      </c>
      <c r="M24" s="13">
        <f t="shared" si="3"/>
        <v>0.5163561238052904</v>
      </c>
      <c r="N24" s="13">
        <f t="shared" si="4"/>
        <v>0.5293646676950812</v>
      </c>
      <c r="O24" s="12"/>
      <c r="P24" s="13">
        <f t="shared" si="11"/>
        <v>0</v>
      </c>
      <c r="Q24" s="13">
        <f t="shared" si="5"/>
        <v>-4.035637503640217</v>
      </c>
      <c r="R24" s="13">
        <f t="shared" si="6"/>
        <v>-0.8005063371387422</v>
      </c>
      <c r="S24" s="13">
        <f t="shared" si="7"/>
        <v>4.880503703639505</v>
      </c>
      <c r="T24" s="13">
        <f t="shared" si="8"/>
        <v>15.38536534660571</v>
      </c>
      <c r="U24" s="13">
        <f t="shared" si="9"/>
        <v>24.90930248032174</v>
      </c>
    </row>
    <row r="25" spans="1:21" ht="12.75">
      <c r="A25" s="4" t="s">
        <v>19</v>
      </c>
      <c r="B25" s="25">
        <v>9958217.219999997</v>
      </c>
      <c r="C25" s="25">
        <v>10185853.120000001</v>
      </c>
      <c r="D25" s="25">
        <v>8888018.021999998</v>
      </c>
      <c r="E25" s="25">
        <v>8393588.795</v>
      </c>
      <c r="F25" s="25">
        <v>8164942.307000004</v>
      </c>
      <c r="G25" s="25">
        <v>9151856.500000002</v>
      </c>
      <c r="H25" s="12"/>
      <c r="I25" s="13">
        <f t="shared" si="10"/>
        <v>0.4158304694300134</v>
      </c>
      <c r="J25" s="13">
        <f t="shared" si="0"/>
        <v>0.3671681885847353</v>
      </c>
      <c r="K25" s="13">
        <f t="shared" si="1"/>
        <v>0.35922566249565463</v>
      </c>
      <c r="L25" s="13">
        <f t="shared" si="2"/>
        <v>0.3792211643643207</v>
      </c>
      <c r="M25" s="13">
        <f t="shared" si="3"/>
        <v>0.30199205291115494</v>
      </c>
      <c r="N25" s="13">
        <f t="shared" si="4"/>
        <v>0.32056282836090844</v>
      </c>
      <c r="O25" s="12"/>
      <c r="P25" s="13">
        <f t="shared" si="11"/>
        <v>0</v>
      </c>
      <c r="Q25" s="13">
        <f t="shared" si="5"/>
        <v>2.285910168165657</v>
      </c>
      <c r="R25" s="13">
        <f t="shared" si="6"/>
        <v>-10.746895497023502</v>
      </c>
      <c r="S25" s="13">
        <f t="shared" si="7"/>
        <v>-15.711933074301797</v>
      </c>
      <c r="T25" s="13">
        <f t="shared" si="8"/>
        <v>-18.007991524812255</v>
      </c>
      <c r="U25" s="13">
        <f t="shared" si="9"/>
        <v>-8.09744055773865</v>
      </c>
    </row>
    <row r="26" spans="1:21" ht="12.75">
      <c r="A26" s="1" t="s">
        <v>20</v>
      </c>
      <c r="B26" s="25">
        <v>26567288.799999997</v>
      </c>
      <c r="C26" s="25">
        <v>20535204.639999997</v>
      </c>
      <c r="D26" s="25">
        <v>14169863.211000003</v>
      </c>
      <c r="E26" s="25">
        <v>10851663.882999996</v>
      </c>
      <c r="F26" s="25">
        <v>10507736.271999992</v>
      </c>
      <c r="G26" s="25">
        <v>11995854.611000003</v>
      </c>
      <c r="H26" s="12"/>
      <c r="I26" s="13">
        <f t="shared" si="10"/>
        <v>1.1093841326336058</v>
      </c>
      <c r="J26" s="13">
        <f t="shared" si="0"/>
        <v>0.7402299837881081</v>
      </c>
      <c r="K26" s="13">
        <f t="shared" si="1"/>
        <v>0.572701190169153</v>
      </c>
      <c r="L26" s="13">
        <f t="shared" si="2"/>
        <v>0.49027665203862353</v>
      </c>
      <c r="M26" s="13">
        <f t="shared" si="3"/>
        <v>0.388643633833123</v>
      </c>
      <c r="N26" s="13">
        <f t="shared" si="4"/>
        <v>0.42017978349074914</v>
      </c>
      <c r="O26" s="12"/>
      <c r="P26" s="13">
        <f t="shared" si="11"/>
        <v>0</v>
      </c>
      <c r="Q26" s="13">
        <f t="shared" si="5"/>
        <v>-22.70492937916947</v>
      </c>
      <c r="R26" s="13">
        <f t="shared" si="6"/>
        <v>-46.66424821263657</v>
      </c>
      <c r="S26" s="13">
        <f t="shared" si="7"/>
        <v>-59.154041028830925</v>
      </c>
      <c r="T26" s="13">
        <f t="shared" si="8"/>
        <v>-60.448593941584306</v>
      </c>
      <c r="U26" s="13">
        <f t="shared" si="9"/>
        <v>-54.84727590645228</v>
      </c>
    </row>
    <row r="27" spans="1:21" ht="12.75">
      <c r="A27" s="1" t="s">
        <v>21</v>
      </c>
      <c r="B27" s="25">
        <v>2131201793.4900007</v>
      </c>
      <c r="C27" s="25">
        <v>2511264552.2500033</v>
      </c>
      <c r="D27" s="25">
        <v>2204322469.159998</v>
      </c>
      <c r="E27" s="25">
        <v>1793319224.4490006</v>
      </c>
      <c r="F27" s="25">
        <v>1860509985.227</v>
      </c>
      <c r="G27" s="25">
        <v>1772390558.509</v>
      </c>
      <c r="H27" s="12"/>
      <c r="I27" s="13">
        <f t="shared" si="10"/>
        <v>88.99370466203122</v>
      </c>
      <c r="J27" s="13">
        <f t="shared" si="0"/>
        <v>90.52324295706025</v>
      </c>
      <c r="K27" s="13">
        <f t="shared" si="1"/>
        <v>89.0917634705554</v>
      </c>
      <c r="L27" s="13">
        <f t="shared" si="2"/>
        <v>81.02191100636001</v>
      </c>
      <c r="M27" s="13">
        <f t="shared" si="3"/>
        <v>68.81361910159595</v>
      </c>
      <c r="N27" s="13">
        <f t="shared" si="4"/>
        <v>62.08166948376158</v>
      </c>
      <c r="O27" s="12"/>
      <c r="P27" s="13">
        <f t="shared" si="11"/>
        <v>0</v>
      </c>
      <c r="Q27" s="13">
        <f t="shared" si="5"/>
        <v>17.83326008456578</v>
      </c>
      <c r="R27" s="13">
        <f t="shared" si="6"/>
        <v>3.4309597473759936</v>
      </c>
      <c r="S27" s="13">
        <f t="shared" si="7"/>
        <v>-15.854086181472866</v>
      </c>
      <c r="T27" s="13">
        <f t="shared" si="8"/>
        <v>-12.701369203510424</v>
      </c>
      <c r="U27" s="13">
        <f t="shared" si="9"/>
        <v>-16.836098584236865</v>
      </c>
    </row>
    <row r="28" spans="1:21" ht="12.75">
      <c r="A28" s="1" t="s">
        <v>28</v>
      </c>
      <c r="B28" s="25">
        <v>20019367.58</v>
      </c>
      <c r="C28" s="25">
        <v>15227342.72</v>
      </c>
      <c r="D28" s="25">
        <v>23991160.06</v>
      </c>
      <c r="E28" s="25">
        <v>37860386.47699999</v>
      </c>
      <c r="F28" s="25">
        <v>321788209.21099997</v>
      </c>
      <c r="G28" s="25">
        <v>548441703.3919997</v>
      </c>
      <c r="H28" s="12"/>
      <c r="I28" s="13">
        <f t="shared" si="10"/>
        <v>0.835959171664202</v>
      </c>
      <c r="J28" s="13">
        <f t="shared" si="0"/>
        <v>0.5488981411368865</v>
      </c>
      <c r="K28" s="13">
        <f t="shared" si="1"/>
        <v>0.9696470400105576</v>
      </c>
      <c r="L28" s="13">
        <f t="shared" si="2"/>
        <v>1.7105269502413263</v>
      </c>
      <c r="M28" s="13">
        <f t="shared" si="3"/>
        <v>11.901796515931471</v>
      </c>
      <c r="N28" s="13">
        <f t="shared" si="4"/>
        <v>19.210312533901053</v>
      </c>
      <c r="O28" s="12"/>
      <c r="P28" s="13">
        <f t="shared" si="11"/>
        <v>0</v>
      </c>
      <c r="Q28" s="13">
        <f t="shared" si="5"/>
        <v>-23.936944265848766</v>
      </c>
      <c r="R28" s="13">
        <f t="shared" si="6"/>
        <v>19.839750002732103</v>
      </c>
      <c r="S28" s="13">
        <f t="shared" si="7"/>
        <v>89.11879371665944</v>
      </c>
      <c r="T28" s="13">
        <f t="shared" si="8"/>
        <v>1507.384488671245</v>
      </c>
      <c r="U28" s="13">
        <f t="shared" si="9"/>
        <v>2639.555588858416</v>
      </c>
    </row>
    <row r="29" spans="1:21" ht="12.75">
      <c r="A29" s="1" t="s">
        <v>22</v>
      </c>
      <c r="B29" s="25">
        <v>3471029.0300000003</v>
      </c>
      <c r="C29" s="25">
        <v>3705022.6</v>
      </c>
      <c r="D29" s="25">
        <v>2222764.9769999995</v>
      </c>
      <c r="E29" s="25">
        <v>2168.264</v>
      </c>
      <c r="F29" s="25">
        <v>8785.65</v>
      </c>
      <c r="G29" s="25">
        <v>1046.51</v>
      </c>
      <c r="H29" s="12"/>
      <c r="I29" s="13">
        <f t="shared" si="10"/>
        <v>0.14494156926515653</v>
      </c>
      <c r="J29" s="13">
        <f t="shared" si="0"/>
        <v>0.13355449177216352</v>
      </c>
      <c r="K29" s="13">
        <f t="shared" si="1"/>
        <v>0.08983715148400309</v>
      </c>
      <c r="L29" s="13">
        <f t="shared" si="2"/>
        <v>9.796186337113024E-05</v>
      </c>
      <c r="M29" s="13">
        <f t="shared" si="3"/>
        <v>0.0003249498134707257</v>
      </c>
      <c r="N29" s="13">
        <f t="shared" si="4"/>
        <v>3.665619161620096E-05</v>
      </c>
      <c r="O29" s="12"/>
      <c r="P29" s="13">
        <f t="shared" si="11"/>
        <v>0</v>
      </c>
      <c r="Q29" s="13">
        <f t="shared" si="5"/>
        <v>6.741331402808811</v>
      </c>
      <c r="R29" s="13">
        <f t="shared" si="6"/>
        <v>-35.96236280974004</v>
      </c>
      <c r="S29" s="13">
        <f t="shared" si="7"/>
        <v>-99.93753253051877</v>
      </c>
      <c r="T29" s="13">
        <f t="shared" si="8"/>
        <v>-99.74688630017019</v>
      </c>
      <c r="U29" s="13">
        <f t="shared" si="9"/>
        <v>-99.9698501513253</v>
      </c>
    </row>
    <row r="30" spans="2:21" ht="12.75">
      <c r="B30" s="25"/>
      <c r="C30" s="25"/>
      <c r="D30" s="25"/>
      <c r="E30" s="25"/>
      <c r="F30" s="25"/>
      <c r="G30" s="25"/>
      <c r="H30" s="12"/>
      <c r="I30" s="13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</row>
    <row r="31" spans="1:21" ht="12.75">
      <c r="A31" s="7" t="s">
        <v>23</v>
      </c>
      <c r="B31" s="25">
        <v>37384714.300000004</v>
      </c>
      <c r="C31" s="25">
        <v>41842759.09</v>
      </c>
      <c r="D31" s="25">
        <v>37151502.94700001</v>
      </c>
      <c r="E31" s="25">
        <v>41132478.24800001</v>
      </c>
      <c r="F31" s="25">
        <v>53732633.36800001</v>
      </c>
      <c r="G31" s="25">
        <v>57795815.49100001</v>
      </c>
      <c r="H31" s="12"/>
      <c r="I31" s="13">
        <f t="shared" si="10"/>
        <v>1.561093010268352</v>
      </c>
      <c r="J31" s="13">
        <f t="shared" si="0"/>
        <v>1.5083007657254308</v>
      </c>
      <c r="K31" s="13">
        <f t="shared" si="1"/>
        <v>1.5015466019320982</v>
      </c>
      <c r="L31" s="13">
        <f t="shared" si="2"/>
        <v>1.8583595974690181</v>
      </c>
      <c r="M31" s="13">
        <f t="shared" si="3"/>
        <v>1.9873781894592317</v>
      </c>
      <c r="N31" s="13">
        <f t="shared" si="4"/>
        <v>2.024418770248437</v>
      </c>
      <c r="O31" s="12"/>
      <c r="P31" s="13">
        <f t="shared" si="11"/>
        <v>0</v>
      </c>
      <c r="Q31" s="13">
        <f t="shared" si="5"/>
        <v>11.92477961507386</v>
      </c>
      <c r="R31" s="13">
        <f t="shared" si="6"/>
        <v>-0.6238147257955404</v>
      </c>
      <c r="S31" s="13">
        <f t="shared" si="7"/>
        <v>10.024856463862307</v>
      </c>
      <c r="T31" s="13">
        <f t="shared" si="8"/>
        <v>43.72888592062881</v>
      </c>
      <c r="U31" s="13">
        <f t="shared" si="9"/>
        <v>54.59745131982993</v>
      </c>
    </row>
    <row r="32" spans="1:21" ht="12.75">
      <c r="A32" s="8" t="s">
        <v>24</v>
      </c>
      <c r="B32" s="25">
        <v>25263609.589999996</v>
      </c>
      <c r="C32" s="25">
        <v>40748300.35</v>
      </c>
      <c r="D32" s="25">
        <v>29977321.091999993</v>
      </c>
      <c r="E32" s="25">
        <v>64776206.609000005</v>
      </c>
      <c r="F32" s="25">
        <v>57164388.52999998</v>
      </c>
      <c r="G32" s="25">
        <v>88146570.89200002</v>
      </c>
      <c r="H32" s="12"/>
      <c r="I32" s="13">
        <f t="shared" si="10"/>
        <v>1.0549457200237984</v>
      </c>
      <c r="J32" s="13">
        <f t="shared" si="0"/>
        <v>1.4688489467847576</v>
      </c>
      <c r="K32" s="13">
        <f t="shared" si="1"/>
        <v>1.2115887931891798</v>
      </c>
      <c r="L32" s="13">
        <f t="shared" si="2"/>
        <v>2.926579928242576</v>
      </c>
      <c r="M32" s="13">
        <f t="shared" si="3"/>
        <v>2.1143065555754657</v>
      </c>
      <c r="N32" s="13">
        <f t="shared" si="4"/>
        <v>3.0875171693803156</v>
      </c>
      <c r="O32" s="12"/>
      <c r="P32" s="13">
        <f t="shared" si="11"/>
        <v>0</v>
      </c>
      <c r="Q32" s="13">
        <f t="shared" si="5"/>
        <v>61.29247170653417</v>
      </c>
      <c r="R32" s="13">
        <f t="shared" si="6"/>
        <v>18.658107762502027</v>
      </c>
      <c r="S32" s="13">
        <f t="shared" si="7"/>
        <v>156.40123347472934</v>
      </c>
      <c r="T32" s="13">
        <f t="shared" si="8"/>
        <v>126.27165895022046</v>
      </c>
      <c r="U32" s="13">
        <f t="shared" si="9"/>
        <v>248.90727145692892</v>
      </c>
    </row>
    <row r="33" spans="1:21" ht="12.75">
      <c r="A33" s="9" t="s">
        <v>25</v>
      </c>
      <c r="B33" s="25">
        <v>20448414.25</v>
      </c>
      <c r="C33" s="25">
        <v>17979584.05</v>
      </c>
      <c r="D33" s="25">
        <v>21087648.597</v>
      </c>
      <c r="E33" s="25">
        <v>41240614.54799999</v>
      </c>
      <c r="F33" s="25">
        <v>63042377.71599999</v>
      </c>
      <c r="G33" s="25">
        <v>48924039.820999995</v>
      </c>
      <c r="H33" s="12"/>
      <c r="I33" s="13">
        <f t="shared" si="10"/>
        <v>0.8538750972010708</v>
      </c>
      <c r="J33" s="13">
        <f t="shared" si="0"/>
        <v>0.6481078442200725</v>
      </c>
      <c r="K33" s="13">
        <f t="shared" si="1"/>
        <v>0.8522962621117971</v>
      </c>
      <c r="L33" s="13">
        <f t="shared" si="2"/>
        <v>1.8632451803344152</v>
      </c>
      <c r="M33" s="13">
        <f t="shared" si="3"/>
        <v>2.3317123809354157</v>
      </c>
      <c r="N33" s="13">
        <f t="shared" si="4"/>
        <v>1.7136663560952325</v>
      </c>
      <c r="O33" s="12"/>
      <c r="P33" s="13">
        <f t="shared" si="11"/>
        <v>0</v>
      </c>
      <c r="Q33" s="13">
        <f t="shared" si="5"/>
        <v>-12.073455524796984</v>
      </c>
      <c r="R33" s="13">
        <f t="shared" si="6"/>
        <v>3.1260827327967604</v>
      </c>
      <c r="S33" s="13">
        <f t="shared" si="7"/>
        <v>101.68123573689823</v>
      </c>
      <c r="T33" s="13">
        <f t="shared" si="8"/>
        <v>208.2995920624994</v>
      </c>
      <c r="U33" s="13">
        <f t="shared" si="9"/>
        <v>139.25591110811925</v>
      </c>
    </row>
    <row r="34" spans="2:21" ht="12.75">
      <c r="B34" s="25"/>
      <c r="C34" s="25"/>
      <c r="D34" s="25"/>
      <c r="E34" s="25"/>
      <c r="F34" s="25"/>
      <c r="G34" s="25"/>
      <c r="H34" s="12"/>
      <c r="I34" s="13"/>
      <c r="J34" s="13"/>
      <c r="K34" s="13"/>
      <c r="L34" s="13"/>
      <c r="M34" s="13"/>
      <c r="N34" s="13"/>
      <c r="O34" s="12"/>
      <c r="P34" s="13"/>
      <c r="Q34" s="13"/>
      <c r="R34" s="13"/>
      <c r="S34" s="13"/>
      <c r="T34" s="13"/>
      <c r="U34" s="13"/>
    </row>
    <row r="35" spans="1:21" ht="12.75">
      <c r="A35" s="17" t="s">
        <v>26</v>
      </c>
      <c r="B35" s="19">
        <v>2394778149.290001</v>
      </c>
      <c r="C35" s="19">
        <v>2774165474.210003</v>
      </c>
      <c r="D35" s="19">
        <v>2474215778.530998</v>
      </c>
      <c r="E35" s="19">
        <v>2213375619.23</v>
      </c>
      <c r="F35" s="19">
        <v>2703694427.814</v>
      </c>
      <c r="G35" s="19">
        <v>2854933788.423</v>
      </c>
      <c r="H35" s="21"/>
      <c r="I35" s="20">
        <f t="shared" si="10"/>
        <v>100</v>
      </c>
      <c r="J35" s="20">
        <f t="shared" si="0"/>
        <v>100</v>
      </c>
      <c r="K35" s="20">
        <f t="shared" si="1"/>
        <v>100</v>
      </c>
      <c r="L35" s="20">
        <f t="shared" si="2"/>
        <v>100</v>
      </c>
      <c r="M35" s="20">
        <f t="shared" si="3"/>
        <v>100</v>
      </c>
      <c r="N35" s="20">
        <f t="shared" si="4"/>
        <v>100</v>
      </c>
      <c r="O35" s="21"/>
      <c r="P35" s="20">
        <f t="shared" si="11"/>
        <v>0</v>
      </c>
      <c r="Q35" s="20">
        <f t="shared" si="5"/>
        <v>15.84227436819073</v>
      </c>
      <c r="R35" s="20">
        <f t="shared" si="6"/>
        <v>3.317118509058915</v>
      </c>
      <c r="S35" s="20">
        <f t="shared" si="7"/>
        <v>-7.574920044839345</v>
      </c>
      <c r="T35" s="20">
        <f t="shared" si="8"/>
        <v>12.89957813485087</v>
      </c>
      <c r="U35" s="20">
        <f t="shared" si="9"/>
        <v>19.214958983546126</v>
      </c>
    </row>
    <row r="36" spans="8:21" ht="12.75">
      <c r="H36" s="12"/>
      <c r="I36" s="13"/>
      <c r="J36" s="13"/>
      <c r="K36" s="13"/>
      <c r="L36" s="13"/>
      <c r="M36" s="13"/>
      <c r="N36" s="13"/>
      <c r="O36" s="12"/>
      <c r="P36" s="13"/>
      <c r="Q36" s="13"/>
      <c r="R36" s="13"/>
      <c r="S36" s="13"/>
      <c r="T36" s="13"/>
      <c r="U36" s="13"/>
    </row>
    <row r="37" ht="12.75">
      <c r="A37" t="s">
        <v>59</v>
      </c>
    </row>
    <row r="39" spans="1:21" ht="12.75">
      <c r="A39" s="11" t="s">
        <v>205</v>
      </c>
      <c r="B39" s="11" t="s">
        <v>193</v>
      </c>
      <c r="C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8:21" ht="12.75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  <c r="O41" s="29"/>
      <c r="P41" s="28">
        <v>2002</v>
      </c>
      <c r="Q41" s="28">
        <v>2003</v>
      </c>
      <c r="R41" s="28">
        <v>2004</v>
      </c>
      <c r="S41" s="28">
        <v>2005</v>
      </c>
      <c r="T41" s="28">
        <v>2006</v>
      </c>
      <c r="U41" s="28">
        <v>2007</v>
      </c>
    </row>
    <row r="42" spans="1:21" ht="12.75">
      <c r="A42" s="30"/>
      <c r="B42" s="30"/>
      <c r="C42" s="30"/>
      <c r="D42" s="30"/>
      <c r="E42" s="30"/>
      <c r="F42" s="31"/>
      <c r="G42" s="31" t="s">
        <v>146</v>
      </c>
      <c r="H42" s="30"/>
      <c r="I42" s="30"/>
      <c r="J42" s="30"/>
      <c r="K42" s="30"/>
      <c r="L42" s="30"/>
      <c r="M42" s="31"/>
      <c r="N42" s="31" t="s">
        <v>186</v>
      </c>
      <c r="O42" s="30"/>
      <c r="P42" s="30"/>
      <c r="Q42" s="30"/>
      <c r="R42" s="30"/>
      <c r="S42" s="30"/>
      <c r="T42" s="31"/>
      <c r="U42" s="31" t="s">
        <v>151</v>
      </c>
    </row>
    <row r="44" spans="1:21" ht="12.75">
      <c r="A44" s="59" t="s">
        <v>28</v>
      </c>
      <c r="B44" s="25">
        <v>20019367.58</v>
      </c>
      <c r="C44" s="25">
        <v>15227342.72</v>
      </c>
      <c r="D44" s="25">
        <v>23991160.06</v>
      </c>
      <c r="E44" s="25">
        <v>37860386.47699999</v>
      </c>
      <c r="F44" s="25">
        <v>321788209.21099997</v>
      </c>
      <c r="G44" s="25">
        <v>548441703.3919997</v>
      </c>
      <c r="H44" s="12"/>
      <c r="I44" s="13">
        <v>0.835959171664202</v>
      </c>
      <c r="J44" s="13">
        <v>0.5488981411368865</v>
      </c>
      <c r="K44" s="13">
        <v>0.9696470400105576</v>
      </c>
      <c r="L44" s="13">
        <v>1.7105269502413263</v>
      </c>
      <c r="M44" s="13">
        <v>11.901796515931471</v>
      </c>
      <c r="N44" s="13">
        <v>19.210312533901053</v>
      </c>
      <c r="O44" s="12"/>
      <c r="P44" s="13">
        <v>0</v>
      </c>
      <c r="Q44" s="13">
        <v>-23.936944265848766</v>
      </c>
      <c r="R44" s="13">
        <v>19.839750002732103</v>
      </c>
      <c r="S44" s="13">
        <v>89.11879371665944</v>
      </c>
      <c r="T44" s="13">
        <v>1507.384488671245</v>
      </c>
      <c r="U44" s="13">
        <v>2639.555588858416</v>
      </c>
    </row>
    <row r="45" spans="1:21" ht="12.75">
      <c r="A45" s="59" t="s">
        <v>9</v>
      </c>
      <c r="B45" s="25">
        <v>3811557.349999999</v>
      </c>
      <c r="C45" s="25">
        <v>3078790.3400000003</v>
      </c>
      <c r="D45" s="25">
        <v>6288247.729999998</v>
      </c>
      <c r="E45" s="25">
        <v>26299562.570000004</v>
      </c>
      <c r="F45" s="25">
        <v>47052572.32699999</v>
      </c>
      <c r="G45" s="25">
        <v>31210144.120999992</v>
      </c>
      <c r="H45" s="12"/>
      <c r="I45" s="13">
        <v>0.1591611879008518</v>
      </c>
      <c r="J45" s="13">
        <v>0.11098077488967183</v>
      </c>
      <c r="K45" s="13">
        <v>0.2541511449633339</v>
      </c>
      <c r="L45" s="13">
        <v>1.1882105477943787</v>
      </c>
      <c r="M45" s="13">
        <v>1.7403065909723787</v>
      </c>
      <c r="N45" s="13">
        <v>1.0932002783237842</v>
      </c>
      <c r="O45" s="12"/>
      <c r="P45" s="13">
        <v>0</v>
      </c>
      <c r="Q45" s="13">
        <v>-19.22487169188203</v>
      </c>
      <c r="R45" s="13">
        <v>64.97843670120821</v>
      </c>
      <c r="S45" s="13">
        <v>589.9951950086756</v>
      </c>
      <c r="T45" s="13">
        <v>1134.4710575324284</v>
      </c>
      <c r="U45" s="13">
        <v>718.829188573012</v>
      </c>
    </row>
    <row r="46" spans="1:21" ht="12.75">
      <c r="A46" s="59" t="s">
        <v>6</v>
      </c>
      <c r="B46" s="25">
        <v>932097.9899999999</v>
      </c>
      <c r="C46" s="25">
        <v>3479109.8200000003</v>
      </c>
      <c r="D46" s="25">
        <v>1476685.8200000005</v>
      </c>
      <c r="E46" s="25">
        <v>3837219.0430000005</v>
      </c>
      <c r="F46" s="25">
        <v>4801098.784999996</v>
      </c>
      <c r="G46" s="25">
        <v>7358952.815999997</v>
      </c>
      <c r="H46" s="12"/>
      <c r="I46" s="13">
        <v>0.038922101835460056</v>
      </c>
      <c r="J46" s="13">
        <v>0.12541104171122827</v>
      </c>
      <c r="K46" s="13">
        <v>0.05968298451627952</v>
      </c>
      <c r="L46" s="13">
        <v>0.17336501810455973</v>
      </c>
      <c r="M46" s="13">
        <v>0.17757549579601703</v>
      </c>
      <c r="N46" s="13">
        <v>0.2577626439478624</v>
      </c>
      <c r="O46" s="12"/>
      <c r="P46" s="13">
        <v>0</v>
      </c>
      <c r="Q46" s="13">
        <v>273.2558011416805</v>
      </c>
      <c r="R46" s="13">
        <v>58.426027718394806</v>
      </c>
      <c r="S46" s="13">
        <v>311.6754980879211</v>
      </c>
      <c r="T46" s="13">
        <v>415.0851988212095</v>
      </c>
      <c r="U46" s="13">
        <v>689.5042039517753</v>
      </c>
    </row>
    <row r="47" spans="1:21" ht="12.75">
      <c r="A47" s="59" t="s">
        <v>7</v>
      </c>
      <c r="B47" s="25">
        <v>14373294.379999999</v>
      </c>
      <c r="C47" s="25">
        <v>27083337.41</v>
      </c>
      <c r="D47" s="25">
        <v>19612617.249999993</v>
      </c>
      <c r="E47" s="25">
        <v>52545398.771000005</v>
      </c>
      <c r="F47" s="25">
        <v>44198347.43799998</v>
      </c>
      <c r="G47" s="25">
        <v>71635761.57600002</v>
      </c>
      <c r="H47" s="12"/>
      <c r="I47" s="13">
        <v>0.6001931487583251</v>
      </c>
      <c r="J47" s="13">
        <v>0.9762697164887939</v>
      </c>
      <c r="K47" s="13">
        <v>0.7926801461772456</v>
      </c>
      <c r="L47" s="13">
        <v>2.3739937457736957</v>
      </c>
      <c r="M47" s="13">
        <v>1.6347390068682934</v>
      </c>
      <c r="N47" s="13">
        <v>2.509191697071545</v>
      </c>
      <c r="O47" s="12"/>
      <c r="P47" s="13">
        <v>0</v>
      </c>
      <c r="Q47" s="13">
        <v>88.42818280884609</v>
      </c>
      <c r="R47" s="13">
        <v>36.45178851474964</v>
      </c>
      <c r="S47" s="13">
        <v>265.57658517114436</v>
      </c>
      <c r="T47" s="13">
        <v>207.5032506082992</v>
      </c>
      <c r="U47" s="13">
        <v>398.39486816382885</v>
      </c>
    </row>
    <row r="48" spans="1:21" ht="12.75">
      <c r="A48" s="59" t="s">
        <v>2</v>
      </c>
      <c r="B48" s="25">
        <v>258855.83999999997</v>
      </c>
      <c r="C48" s="25">
        <v>571839.5400000002</v>
      </c>
      <c r="D48" s="25">
        <v>820756.36</v>
      </c>
      <c r="E48" s="25">
        <v>1130423.154</v>
      </c>
      <c r="F48" s="25">
        <v>1416483.1829999997</v>
      </c>
      <c r="G48" s="25">
        <v>1044614.2480000003</v>
      </c>
      <c r="H48" s="12"/>
      <c r="I48" s="13">
        <v>0.010809178298070952</v>
      </c>
      <c r="J48" s="13">
        <v>0.02061302922684677</v>
      </c>
      <c r="K48" s="13">
        <v>0.03317238403868327</v>
      </c>
      <c r="L48" s="13">
        <v>0.05107235952988663</v>
      </c>
      <c r="M48" s="13">
        <v>0.05239065363408169</v>
      </c>
      <c r="N48" s="13">
        <v>0.03658978895538664</v>
      </c>
      <c r="O48" s="12"/>
      <c r="P48" s="13">
        <v>0</v>
      </c>
      <c r="Q48" s="13">
        <v>120.91042643658349</v>
      </c>
      <c r="R48" s="13">
        <v>217.07082984876837</v>
      </c>
      <c r="S48" s="13">
        <v>336.69988438352414</v>
      </c>
      <c r="T48" s="13">
        <v>447.2092818149283</v>
      </c>
      <c r="U48" s="13">
        <v>303.55058166738684</v>
      </c>
    </row>
    <row r="49" spans="1:21" ht="12.75">
      <c r="A49" s="59" t="s">
        <v>3</v>
      </c>
      <c r="B49" s="25">
        <v>80773688.20000002</v>
      </c>
      <c r="C49" s="25">
        <v>77196928.61</v>
      </c>
      <c r="D49" s="25">
        <v>93172073.045</v>
      </c>
      <c r="E49" s="25">
        <v>140331496.59699997</v>
      </c>
      <c r="F49" s="25">
        <v>237109859.13700002</v>
      </c>
      <c r="G49" s="25">
        <v>261890383.3289999</v>
      </c>
      <c r="H49" s="12"/>
      <c r="I49" s="13">
        <v>3.372909019733107</v>
      </c>
      <c r="J49" s="13">
        <v>2.7827081451218523</v>
      </c>
      <c r="K49" s="13">
        <v>3.7657213996233794</v>
      </c>
      <c r="L49" s="13">
        <v>6.340157331534138</v>
      </c>
      <c r="M49" s="13">
        <v>8.76984679547196</v>
      </c>
      <c r="N49" s="13">
        <v>9.173255939979686</v>
      </c>
      <c r="O49" s="12"/>
      <c r="P49" s="13">
        <v>0</v>
      </c>
      <c r="Q49" s="13">
        <v>-4.428124640221668</v>
      </c>
      <c r="R49" s="13">
        <v>15.349534138271508</v>
      </c>
      <c r="S49" s="13">
        <v>73.73416978253067</v>
      </c>
      <c r="T49" s="13">
        <v>193.54838737820563</v>
      </c>
      <c r="U49" s="13">
        <v>224.22734329098006</v>
      </c>
    </row>
    <row r="50" spans="1:21" ht="12.75">
      <c r="A50" s="59" t="s">
        <v>0</v>
      </c>
      <c r="B50" s="25">
        <v>5792539.449999999</v>
      </c>
      <c r="C50" s="25">
        <v>2517080.0999999996</v>
      </c>
      <c r="D50" s="25">
        <v>2016308.27</v>
      </c>
      <c r="E50" s="25">
        <v>5784560.029999999</v>
      </c>
      <c r="F50" s="25">
        <v>16561583.790000001</v>
      </c>
      <c r="G50" s="25">
        <v>17326383.782</v>
      </c>
      <c r="H50" s="12"/>
      <c r="I50" s="13">
        <v>0.24188209048580803</v>
      </c>
      <c r="J50" s="13">
        <v>0.09073287528808233</v>
      </c>
      <c r="K50" s="13">
        <v>0.08149282239227862</v>
      </c>
      <c r="L50" s="13">
        <v>0.261345610737881</v>
      </c>
      <c r="M50" s="13">
        <v>0.61255383077408</v>
      </c>
      <c r="N50" s="13">
        <v>0.6068926660316946</v>
      </c>
      <c r="O50" s="12"/>
      <c r="P50" s="13">
        <v>0</v>
      </c>
      <c r="Q50" s="13">
        <v>-56.54617250815616</v>
      </c>
      <c r="R50" s="13">
        <v>-65.19128980640778</v>
      </c>
      <c r="S50" s="13">
        <v>-0.1377533993316149</v>
      </c>
      <c r="T50" s="13">
        <v>185.91231761054303</v>
      </c>
      <c r="U50" s="13">
        <v>199.11550765528239</v>
      </c>
    </row>
    <row r="51" spans="1:21" ht="12.75">
      <c r="A51" s="59" t="s">
        <v>17</v>
      </c>
      <c r="B51" s="25">
        <v>2026874.7200000002</v>
      </c>
      <c r="C51" s="25">
        <v>2798548.8899999997</v>
      </c>
      <c r="D51" s="25">
        <v>5084266.085</v>
      </c>
      <c r="E51" s="25">
        <v>4412626.861000001</v>
      </c>
      <c r="F51" s="25">
        <v>4255908.916999999</v>
      </c>
      <c r="G51" s="25">
        <v>4527963.479</v>
      </c>
      <c r="H51" s="12"/>
      <c r="I51" s="13">
        <v>0.08463726465021087</v>
      </c>
      <c r="J51" s="13">
        <v>0.10087894597552585</v>
      </c>
      <c r="K51" s="13">
        <v>0.20549000330192102</v>
      </c>
      <c r="L51" s="13">
        <v>0.1993618626076259</v>
      </c>
      <c r="M51" s="13">
        <v>0.1574108698534028</v>
      </c>
      <c r="N51" s="13">
        <v>0.15860134821204186</v>
      </c>
      <c r="O51" s="12"/>
      <c r="P51" s="13">
        <v>0</v>
      </c>
      <c r="Q51" s="13">
        <v>38.07211972134121</v>
      </c>
      <c r="R51" s="13">
        <v>150.84264137449992</v>
      </c>
      <c r="S51" s="13">
        <v>117.70594982801902</v>
      </c>
      <c r="T51" s="13">
        <v>109.97395028934</v>
      </c>
      <c r="U51" s="13">
        <v>123.39631721293557</v>
      </c>
    </row>
    <row r="52" spans="1:21" ht="12.75">
      <c r="A52" s="59" t="s">
        <v>4</v>
      </c>
      <c r="B52" s="25">
        <v>755424.9</v>
      </c>
      <c r="C52" s="25">
        <v>741991.34</v>
      </c>
      <c r="D52" s="25">
        <v>3215323.3200000003</v>
      </c>
      <c r="E52" s="25">
        <v>1138637.9300000002</v>
      </c>
      <c r="F52" s="25">
        <v>1461562.172</v>
      </c>
      <c r="G52" s="25">
        <v>1665570.57</v>
      </c>
      <c r="H52" s="12"/>
      <c r="I52" s="13">
        <v>0.03154467148549718</v>
      </c>
      <c r="J52" s="13">
        <v>0.026746470133015274</v>
      </c>
      <c r="K52" s="13">
        <v>0.1299532299446015</v>
      </c>
      <c r="L52" s="13">
        <v>0.05144350195725546</v>
      </c>
      <c r="M52" s="13">
        <v>0.054057964426908515</v>
      </c>
      <c r="N52" s="13">
        <v>0.058340076983712574</v>
      </c>
      <c r="O52" s="12"/>
      <c r="P52" s="13">
        <v>0</v>
      </c>
      <c r="Q52" s="13">
        <v>-1.7782786879278234</v>
      </c>
      <c r="R52" s="13">
        <v>325.6311011193833</v>
      </c>
      <c r="S52" s="13">
        <v>50.72814385652367</v>
      </c>
      <c r="T52" s="13">
        <v>93.47550921342415</v>
      </c>
      <c r="U52" s="13">
        <v>120.48129072790692</v>
      </c>
    </row>
    <row r="53" spans="1:21" ht="12.75">
      <c r="A53" s="59" t="s">
        <v>16</v>
      </c>
      <c r="B53" s="25">
        <v>13778130.660000004</v>
      </c>
      <c r="C53" s="25">
        <v>15025390.109999996</v>
      </c>
      <c r="D53" s="25">
        <v>22700258.085000005</v>
      </c>
      <c r="E53" s="25">
        <v>51237976.23500001</v>
      </c>
      <c r="F53" s="25">
        <v>54350583.84300001</v>
      </c>
      <c r="G53" s="25">
        <v>30004131.935999982</v>
      </c>
      <c r="H53" s="12"/>
      <c r="I53" s="13">
        <v>0.5753405869384985</v>
      </c>
      <c r="J53" s="13">
        <v>0.5416183803627923</v>
      </c>
      <c r="K53" s="13">
        <v>0.9174728526902247</v>
      </c>
      <c r="L53" s="13">
        <v>2.3149245789932813</v>
      </c>
      <c r="M53" s="13">
        <v>2.0102339703730396</v>
      </c>
      <c r="N53" s="13">
        <v>1.0509571905894735</v>
      </c>
      <c r="O53" s="12"/>
      <c r="P53" s="13">
        <v>0</v>
      </c>
      <c r="Q53" s="13">
        <v>9.052457701108722</v>
      </c>
      <c r="R53" s="13">
        <v>64.75571792117117</v>
      </c>
      <c r="S53" s="13">
        <v>271.8790124682995</v>
      </c>
      <c r="T53" s="13">
        <v>294.46994069223024</v>
      </c>
      <c r="U53" s="13">
        <v>117.76634781891357</v>
      </c>
    </row>
    <row r="54" spans="1:21" ht="12.75">
      <c r="A54" s="59" t="s">
        <v>5</v>
      </c>
      <c r="B54" s="25">
        <v>658971.7100000002</v>
      </c>
      <c r="C54" s="25">
        <v>485701.51999999996</v>
      </c>
      <c r="D54" s="25">
        <v>509212.57200000004</v>
      </c>
      <c r="E54" s="25">
        <v>525493.354</v>
      </c>
      <c r="F54" s="25">
        <v>784633.4919999996</v>
      </c>
      <c r="G54" s="25">
        <v>1196024.6940000004</v>
      </c>
      <c r="H54" s="12"/>
      <c r="I54" s="13">
        <v>0.02751702533261258</v>
      </c>
      <c r="J54" s="13">
        <v>0.017508022665385987</v>
      </c>
      <c r="K54" s="13">
        <v>0.020580766496539435</v>
      </c>
      <c r="L54" s="13">
        <v>0.02374171602119713</v>
      </c>
      <c r="M54" s="13">
        <v>0.029020790364774843</v>
      </c>
      <c r="N54" s="13">
        <v>0.041893255067770134</v>
      </c>
      <c r="O54" s="12"/>
      <c r="P54" s="13">
        <v>0</v>
      </c>
      <c r="Q54" s="13">
        <v>-26.29402558115889</v>
      </c>
      <c r="R54" s="13">
        <v>-22.72618622732682</v>
      </c>
      <c r="S54" s="13">
        <v>-20.255551789924354</v>
      </c>
      <c r="T54" s="13">
        <v>19.0693743135042</v>
      </c>
      <c r="U54" s="13">
        <v>81.49864035893134</v>
      </c>
    </row>
    <row r="55" spans="1:21" ht="12.75">
      <c r="A55" s="59" t="s">
        <v>12</v>
      </c>
      <c r="B55" s="25">
        <v>79863.25</v>
      </c>
      <c r="C55" s="25">
        <v>128268.34</v>
      </c>
      <c r="D55" s="25">
        <v>49620.52999999999</v>
      </c>
      <c r="E55" s="25">
        <v>45037.994999999995</v>
      </c>
      <c r="F55" s="25">
        <v>54036.952999999994</v>
      </c>
      <c r="G55" s="25">
        <v>111588.528</v>
      </c>
      <c r="H55" s="12"/>
      <c r="I55" s="13">
        <v>0.0033348913770437443</v>
      </c>
      <c r="J55" s="13">
        <v>0.004623672999770386</v>
      </c>
      <c r="K55" s="13">
        <v>0.0020055053577202916</v>
      </c>
      <c r="L55" s="13">
        <v>0.0020348102964858734</v>
      </c>
      <c r="M55" s="13">
        <v>0.0019986338856972873</v>
      </c>
      <c r="N55" s="13">
        <v>0.003908620523968051</v>
      </c>
      <c r="O55" s="12"/>
      <c r="P55" s="13">
        <v>0</v>
      </c>
      <c r="Q55" s="13">
        <v>60.60996766347475</v>
      </c>
      <c r="R55" s="13">
        <v>-37.86813083614805</v>
      </c>
      <c r="S55" s="13">
        <v>-43.60610794076124</v>
      </c>
      <c r="T55" s="13">
        <v>-32.33814927391511</v>
      </c>
      <c r="U55" s="13">
        <v>39.724501569870995</v>
      </c>
    </row>
    <row r="56" spans="1:21" ht="12.75">
      <c r="A56" s="59" t="s">
        <v>1</v>
      </c>
      <c r="B56" s="25">
        <v>13809643.18</v>
      </c>
      <c r="C56" s="25">
        <v>14630727.410000006</v>
      </c>
      <c r="D56" s="25">
        <v>14708853.532</v>
      </c>
      <c r="E56" s="25">
        <v>14725899.036000006</v>
      </c>
      <c r="F56" s="25">
        <v>14673717.137999998</v>
      </c>
      <c r="G56" s="25">
        <v>17954794.413000017</v>
      </c>
      <c r="H56" s="12"/>
      <c r="I56" s="13">
        <v>0.5766564716691713</v>
      </c>
      <c r="J56" s="13">
        <v>0.5273920227907958</v>
      </c>
      <c r="K56" s="13">
        <v>0.5944854793842194</v>
      </c>
      <c r="L56" s="13">
        <v>0.6653140528006234</v>
      </c>
      <c r="M56" s="13">
        <v>0.5427283862793637</v>
      </c>
      <c r="N56" s="13">
        <v>0.628904056752848</v>
      </c>
      <c r="O56" s="12"/>
      <c r="P56" s="13">
        <v>0</v>
      </c>
      <c r="Q56" s="13">
        <v>5.945730959863994</v>
      </c>
      <c r="R56" s="13">
        <v>6.5114669530512685</v>
      </c>
      <c r="S56" s="13">
        <v>6.634898846097542</v>
      </c>
      <c r="T56" s="13">
        <v>6.257033195842496</v>
      </c>
      <c r="U56" s="13">
        <v>30.01635291347199</v>
      </c>
    </row>
    <row r="57" spans="1:21" ht="12.75">
      <c r="A57" s="59" t="s">
        <v>18</v>
      </c>
      <c r="B57" s="25">
        <v>12099187.540000003</v>
      </c>
      <c r="C57" s="25">
        <v>11610908.19</v>
      </c>
      <c r="D57" s="25">
        <v>12002332.777000003</v>
      </c>
      <c r="E57" s="25">
        <v>12689688.835999994</v>
      </c>
      <c r="F57" s="25">
        <v>13960691.746999998</v>
      </c>
      <c r="G57" s="25">
        <v>15113010.762000004</v>
      </c>
      <c r="H57" s="12"/>
      <c r="I57" s="13">
        <v>0.5052320835475781</v>
      </c>
      <c r="J57" s="13">
        <v>0.41853697257574113</v>
      </c>
      <c r="K57" s="13">
        <v>0.4850964447460633</v>
      </c>
      <c r="L57" s="13">
        <v>0.5733183615899115</v>
      </c>
      <c r="M57" s="13">
        <v>0.5163561238052904</v>
      </c>
      <c r="N57" s="13">
        <v>0.5293646676950812</v>
      </c>
      <c r="O57" s="12"/>
      <c r="P57" s="13">
        <v>0</v>
      </c>
      <c r="Q57" s="13">
        <v>-4.035637503640217</v>
      </c>
      <c r="R57" s="13">
        <v>-0.8005063371387422</v>
      </c>
      <c r="S57" s="13">
        <v>4.880503703639505</v>
      </c>
      <c r="T57" s="13">
        <v>15.38536534660571</v>
      </c>
      <c r="U57" s="13">
        <v>24.90930248032174</v>
      </c>
    </row>
    <row r="58" spans="1:21" ht="12.75">
      <c r="A58" s="59" t="s">
        <v>15</v>
      </c>
      <c r="B58" s="25">
        <v>17027106.770000007</v>
      </c>
      <c r="C58" s="25">
        <v>23952960.239999995</v>
      </c>
      <c r="D58" s="25">
        <v>17211017.82500001</v>
      </c>
      <c r="E58" s="25">
        <v>19483381.252000004</v>
      </c>
      <c r="F58" s="25">
        <v>21035770.268000014</v>
      </c>
      <c r="G58" s="25">
        <v>20849066.725999985</v>
      </c>
      <c r="H58" s="12"/>
      <c r="I58" s="13">
        <v>0.7110097766278755</v>
      </c>
      <c r="J58" s="13">
        <v>0.8634293975135373</v>
      </c>
      <c r="K58" s="13">
        <v>0.6956150702109987</v>
      </c>
      <c r="L58" s="13">
        <v>0.8802564319732581</v>
      </c>
      <c r="M58" s="13">
        <v>0.7780380079788796</v>
      </c>
      <c r="N58" s="13">
        <v>0.7302819704801817</v>
      </c>
      <c r="O58" s="12"/>
      <c r="P58" s="13">
        <v>0</v>
      </c>
      <c r="Q58" s="13">
        <v>40.675456867414624</v>
      </c>
      <c r="R58" s="13">
        <v>1.0801074867518707</v>
      </c>
      <c r="S58" s="13">
        <v>14.425671461270781</v>
      </c>
      <c r="T58" s="13">
        <v>23.542834094767386</v>
      </c>
      <c r="U58" s="13">
        <v>22.44632636434673</v>
      </c>
    </row>
    <row r="59" spans="1:21" ht="12.75">
      <c r="A59" s="59" t="s">
        <v>13</v>
      </c>
      <c r="B59" s="25">
        <v>189354.1</v>
      </c>
      <c r="C59" s="25">
        <v>134350.24</v>
      </c>
      <c r="D59" s="25">
        <v>113685.38</v>
      </c>
      <c r="E59" s="25">
        <v>47543.981</v>
      </c>
      <c r="F59" s="25">
        <v>126766.943</v>
      </c>
      <c r="G59" s="25">
        <v>220364.612</v>
      </c>
      <c r="H59" s="12"/>
      <c r="I59" s="13">
        <v>0.007906957897379318</v>
      </c>
      <c r="J59" s="13">
        <v>0.004842906497430865</v>
      </c>
      <c r="K59" s="13">
        <v>0.00459480458359609</v>
      </c>
      <c r="L59" s="13">
        <v>0.0021480303924437294</v>
      </c>
      <c r="M59" s="13">
        <v>0.004688656443416722</v>
      </c>
      <c r="N59" s="13">
        <v>0.007718729341240672</v>
      </c>
      <c r="O59" s="12"/>
      <c r="P59" s="13">
        <v>0</v>
      </c>
      <c r="Q59" s="13">
        <v>-29.048148416115637</v>
      </c>
      <c r="R59" s="13">
        <v>-39.9614901393738</v>
      </c>
      <c r="S59" s="13">
        <v>-74.89149640805243</v>
      </c>
      <c r="T59" s="13">
        <v>-33.05297165469351</v>
      </c>
      <c r="U59" s="13">
        <v>16.37699526970897</v>
      </c>
    </row>
    <row r="60" spans="1:21" ht="12.75">
      <c r="A60" s="59" t="s">
        <v>14</v>
      </c>
      <c r="B60" s="25">
        <v>17804337.760000005</v>
      </c>
      <c r="C60" s="25">
        <v>13670111.079999998</v>
      </c>
      <c r="D60" s="25">
        <v>13700784.53</v>
      </c>
      <c r="E60" s="25">
        <v>18090430.082</v>
      </c>
      <c r="F60" s="25">
        <v>16348199.999999998</v>
      </c>
      <c r="G60" s="25">
        <v>19749986.541</v>
      </c>
      <c r="H60" s="12"/>
      <c r="I60" s="13">
        <v>0.7434650163848622</v>
      </c>
      <c r="J60" s="13">
        <v>0.49276480466230393</v>
      </c>
      <c r="K60" s="13">
        <v>0.5537425089954963</v>
      </c>
      <c r="L60" s="13">
        <v>0.8173230935060803</v>
      </c>
      <c r="M60" s="13">
        <v>0.6046615265327117</v>
      </c>
      <c r="N60" s="13">
        <v>0.6917843986816046</v>
      </c>
      <c r="O60" s="12"/>
      <c r="P60" s="13">
        <v>0</v>
      </c>
      <c r="Q60" s="13">
        <v>-23.220333919344867</v>
      </c>
      <c r="R60" s="13">
        <v>-23.048053150391397</v>
      </c>
      <c r="S60" s="13">
        <v>1.6068686510920998</v>
      </c>
      <c r="T60" s="13">
        <v>-8.17855614529752</v>
      </c>
      <c r="U60" s="13">
        <v>10.927948049666725</v>
      </c>
    </row>
    <row r="61" spans="1:21" ht="12.75">
      <c r="A61" s="59" t="s">
        <v>19</v>
      </c>
      <c r="B61" s="25">
        <v>9958217.219999997</v>
      </c>
      <c r="C61" s="25">
        <v>10185853.120000001</v>
      </c>
      <c r="D61" s="25">
        <v>8888018.021999998</v>
      </c>
      <c r="E61" s="25">
        <v>8393588.795</v>
      </c>
      <c r="F61" s="25">
        <v>8164942.307000004</v>
      </c>
      <c r="G61" s="25">
        <v>9151856.500000002</v>
      </c>
      <c r="H61" s="12"/>
      <c r="I61" s="13">
        <v>0.4158304694300134</v>
      </c>
      <c r="J61" s="13">
        <v>0.3671681885847353</v>
      </c>
      <c r="K61" s="13">
        <v>0.35922566249565463</v>
      </c>
      <c r="L61" s="13">
        <v>0.3792211643643207</v>
      </c>
      <c r="M61" s="13">
        <v>0.30199205291115494</v>
      </c>
      <c r="N61" s="13">
        <v>0.32056282836090844</v>
      </c>
      <c r="O61" s="12"/>
      <c r="P61" s="13">
        <v>0</v>
      </c>
      <c r="Q61" s="13">
        <v>2.285910168165657</v>
      </c>
      <c r="R61" s="13">
        <v>-10.746895497023502</v>
      </c>
      <c r="S61" s="13">
        <v>-15.711933074301797</v>
      </c>
      <c r="T61" s="13">
        <v>-18.007991524812255</v>
      </c>
      <c r="U61" s="13">
        <v>-8.09744055773865</v>
      </c>
    </row>
    <row r="62" spans="1:21" ht="12.75">
      <c r="A62" s="59" t="s">
        <v>8</v>
      </c>
      <c r="B62" s="25">
        <v>746931.5499999998</v>
      </c>
      <c r="C62" s="25">
        <v>662334.8299999994</v>
      </c>
      <c r="D62" s="25">
        <v>598255.0900000001</v>
      </c>
      <c r="E62" s="25">
        <v>692508.3370000003</v>
      </c>
      <c r="F62" s="25">
        <v>720914.5120000005</v>
      </c>
      <c r="G62" s="25">
        <v>657506.9479999999</v>
      </c>
      <c r="H62" s="12"/>
      <c r="I62" s="13">
        <v>0.031190010240466266</v>
      </c>
      <c r="J62" s="13">
        <v>0.023875101761498638</v>
      </c>
      <c r="K62" s="13">
        <v>0.024179584302675437</v>
      </c>
      <c r="L62" s="13">
        <v>0.031287429525446456</v>
      </c>
      <c r="M62" s="13">
        <v>0.02666405288199956</v>
      </c>
      <c r="N62" s="13">
        <v>0.023030549803510214</v>
      </c>
      <c r="O62" s="12"/>
      <c r="P62" s="13">
        <v>0</v>
      </c>
      <c r="Q62" s="13">
        <v>-11.325899943575877</v>
      </c>
      <c r="R62" s="13">
        <v>-19.90496451783295</v>
      </c>
      <c r="S62" s="13">
        <v>-7.286238344062383</v>
      </c>
      <c r="T62" s="13">
        <v>-3.48318905527546</v>
      </c>
      <c r="U62" s="13">
        <v>-11.972261983042486</v>
      </c>
    </row>
    <row r="63" spans="1:21" ht="12.75">
      <c r="A63" s="59" t="s">
        <v>21</v>
      </c>
      <c r="B63" s="25">
        <v>2131201793.4900007</v>
      </c>
      <c r="C63" s="25">
        <v>2511264552.2500033</v>
      </c>
      <c r="D63" s="25">
        <v>2204322469.159998</v>
      </c>
      <c r="E63" s="25">
        <v>1793319224.4490006</v>
      </c>
      <c r="F63" s="25">
        <v>1860509985.227</v>
      </c>
      <c r="G63" s="25">
        <v>1772390558.509</v>
      </c>
      <c r="H63" s="12"/>
      <c r="I63" s="13">
        <v>88.99370466203122</v>
      </c>
      <c r="J63" s="13">
        <v>90.52324295706025</v>
      </c>
      <c r="K63" s="13">
        <v>89.0917634705554</v>
      </c>
      <c r="L63" s="13">
        <v>81.02191100636001</v>
      </c>
      <c r="M63" s="13">
        <v>68.81361910159595</v>
      </c>
      <c r="N63" s="13">
        <v>62.08166948376158</v>
      </c>
      <c r="O63" s="12"/>
      <c r="P63" s="13">
        <v>0</v>
      </c>
      <c r="Q63" s="13">
        <v>17.83326008456578</v>
      </c>
      <c r="R63" s="13">
        <v>3.4309597473759936</v>
      </c>
      <c r="S63" s="13">
        <v>-15.854086181472866</v>
      </c>
      <c r="T63" s="13">
        <v>-12.701369203510424</v>
      </c>
      <c r="U63" s="13">
        <v>-16.836098584236865</v>
      </c>
    </row>
    <row r="64" spans="1:21" ht="12.75">
      <c r="A64" s="59" t="s">
        <v>10</v>
      </c>
      <c r="B64" s="25">
        <v>4537669.359999999</v>
      </c>
      <c r="C64" s="25">
        <v>3289885.52</v>
      </c>
      <c r="D64" s="25">
        <v>2797068.089999999</v>
      </c>
      <c r="E64" s="25">
        <v>2251363.142</v>
      </c>
      <c r="F64" s="25">
        <v>2029113.6420000002</v>
      </c>
      <c r="G64" s="25">
        <v>2600884.938</v>
      </c>
      <c r="H64" s="12"/>
      <c r="I64" s="13">
        <v>0.18948182575264097</v>
      </c>
      <c r="J64" s="13">
        <v>0.11859009675465947</v>
      </c>
      <c r="K64" s="13">
        <v>0.1130486724024</v>
      </c>
      <c r="L64" s="13">
        <v>0.10171627095012527</v>
      </c>
      <c r="M64" s="13">
        <v>0.07504966615774644</v>
      </c>
      <c r="N64" s="13">
        <v>0.09110141007636711</v>
      </c>
      <c r="O64" s="12"/>
      <c r="P64" s="13">
        <v>0</v>
      </c>
      <c r="Q64" s="13">
        <v>-27.498342012296803</v>
      </c>
      <c r="R64" s="13">
        <v>-38.35892683904145</v>
      </c>
      <c r="S64" s="13">
        <v>-50.38503329823924</v>
      </c>
      <c r="T64" s="13">
        <v>-55.282911093372384</v>
      </c>
      <c r="U64" s="13">
        <v>-42.682361105305375</v>
      </c>
    </row>
    <row r="65" spans="1:21" ht="12.75">
      <c r="A65" s="59" t="s">
        <v>11</v>
      </c>
      <c r="B65" s="25">
        <v>14104924.46</v>
      </c>
      <c r="C65" s="25">
        <v>12189235.349999996</v>
      </c>
      <c r="D65" s="25">
        <v>4544136.810000001</v>
      </c>
      <c r="E65" s="25">
        <v>7679340.155999999</v>
      </c>
      <c r="F65" s="25">
        <v>21772924.860000003</v>
      </c>
      <c r="G65" s="25">
        <v>7835634.881999998</v>
      </c>
      <c r="H65" s="12"/>
      <c r="I65" s="13">
        <v>0.5889866860603267</v>
      </c>
      <c r="J65" s="13">
        <v>0.4393838602389469</v>
      </c>
      <c r="K65" s="13">
        <v>0.18365968115755713</v>
      </c>
      <c r="L65" s="13">
        <v>0.34695151104409133</v>
      </c>
      <c r="M65" s="13">
        <v>0.8053027234147877</v>
      </c>
      <c r="N65" s="13">
        <v>0.2744594257763233</v>
      </c>
      <c r="O65" s="12"/>
      <c r="P65" s="13">
        <v>0</v>
      </c>
      <c r="Q65" s="13">
        <v>-13.581704144766505</v>
      </c>
      <c r="R65" s="13">
        <v>-67.78333111328126</v>
      </c>
      <c r="S65" s="13">
        <v>-45.555609476833745</v>
      </c>
      <c r="T65" s="13">
        <v>54.36399480015365</v>
      </c>
      <c r="U65" s="13">
        <v>-44.44752324465836</v>
      </c>
    </row>
    <row r="66" spans="1:21" ht="12.75">
      <c r="A66" s="59" t="s">
        <v>20</v>
      </c>
      <c r="B66" s="25">
        <v>26567288.799999997</v>
      </c>
      <c r="C66" s="25">
        <v>20535204.639999997</v>
      </c>
      <c r="D66" s="25">
        <v>14169863.211000003</v>
      </c>
      <c r="E66" s="25">
        <v>10851663.882999996</v>
      </c>
      <c r="F66" s="25">
        <v>10507736.271999992</v>
      </c>
      <c r="G66" s="25">
        <v>11995854.611000003</v>
      </c>
      <c r="H66" s="12"/>
      <c r="I66" s="13">
        <v>1.1093841326336058</v>
      </c>
      <c r="J66" s="13">
        <v>0.7402299837881081</v>
      </c>
      <c r="K66" s="13">
        <v>0.572701190169153</v>
      </c>
      <c r="L66" s="13">
        <v>0.49027665203862353</v>
      </c>
      <c r="M66" s="13">
        <v>0.388643633833123</v>
      </c>
      <c r="N66" s="13">
        <v>0.42017978349074914</v>
      </c>
      <c r="O66" s="12"/>
      <c r="P66" s="13">
        <v>0</v>
      </c>
      <c r="Q66" s="13">
        <v>-22.70492937916947</v>
      </c>
      <c r="R66" s="13">
        <v>-46.66424821263657</v>
      </c>
      <c r="S66" s="13">
        <v>-59.154041028830925</v>
      </c>
      <c r="T66" s="13">
        <v>-60.448593941584306</v>
      </c>
      <c r="U66" s="13">
        <v>-54.84727590645228</v>
      </c>
    </row>
    <row r="67" spans="1:21" ht="12.75">
      <c r="A67" s="59" t="s">
        <v>22</v>
      </c>
      <c r="B67" s="25">
        <v>3471029.0300000003</v>
      </c>
      <c r="C67" s="25">
        <v>3705022.6</v>
      </c>
      <c r="D67" s="25">
        <v>2222764.9769999995</v>
      </c>
      <c r="E67" s="25">
        <v>2168.264</v>
      </c>
      <c r="F67" s="25">
        <v>8785.65</v>
      </c>
      <c r="G67" s="25">
        <v>1046.51</v>
      </c>
      <c r="H67" s="12"/>
      <c r="I67" s="13">
        <v>0.14494156926515653</v>
      </c>
      <c r="J67" s="13">
        <v>0.13355449177216352</v>
      </c>
      <c r="K67" s="13">
        <v>0.08983715148400309</v>
      </c>
      <c r="L67" s="13">
        <v>9.796186337113024E-05</v>
      </c>
      <c r="M67" s="13">
        <v>0.0003249498134707257</v>
      </c>
      <c r="N67" s="13">
        <v>3.665619161620096E-05</v>
      </c>
      <c r="O67" s="12"/>
      <c r="P67" s="13">
        <v>0</v>
      </c>
      <c r="Q67" s="13">
        <v>6.741331402808811</v>
      </c>
      <c r="R67" s="13">
        <v>-35.96236280974004</v>
      </c>
      <c r="S67" s="13">
        <v>-99.93753253051877</v>
      </c>
      <c r="T67" s="13">
        <v>-99.74688630017019</v>
      </c>
      <c r="U67" s="13">
        <v>-99.9698501513253</v>
      </c>
    </row>
    <row r="68" spans="2:21" ht="12.75">
      <c r="B68" s="25"/>
      <c r="C68" s="25"/>
      <c r="D68" s="25"/>
      <c r="E68" s="25"/>
      <c r="F68" s="25"/>
      <c r="G68" s="25"/>
      <c r="H68" s="12"/>
      <c r="I68" s="13"/>
      <c r="J68" s="13"/>
      <c r="K68" s="13"/>
      <c r="L68" s="13"/>
      <c r="M68" s="13"/>
      <c r="N68" s="13"/>
      <c r="O68" s="12"/>
      <c r="P68" s="13"/>
      <c r="Q68" s="13"/>
      <c r="R68" s="13"/>
      <c r="S68" s="13"/>
      <c r="T68" s="13"/>
      <c r="U68" s="13"/>
    </row>
    <row r="69" spans="1:21" ht="12.75">
      <c r="A69" s="7" t="s">
        <v>23</v>
      </c>
      <c r="B69" s="25">
        <v>37384714.300000004</v>
      </c>
      <c r="C69" s="25">
        <v>41842759.09</v>
      </c>
      <c r="D69" s="25">
        <v>37151502.94700001</v>
      </c>
      <c r="E69" s="25">
        <v>41132478.24800001</v>
      </c>
      <c r="F69" s="25">
        <v>53732633.36800001</v>
      </c>
      <c r="G69" s="25">
        <v>57795815.49100001</v>
      </c>
      <c r="H69" s="12"/>
      <c r="I69" s="13">
        <f>+B69/B$35*100</f>
        <v>1.561093010268352</v>
      </c>
      <c r="J69" s="13">
        <f>+C69/C$35*100</f>
        <v>1.5083007657254308</v>
      </c>
      <c r="K69" s="13">
        <f>+D69/D$35*100</f>
        <v>1.5015466019320982</v>
      </c>
      <c r="L69" s="13">
        <f>+E69/E$35*100</f>
        <v>1.8583595974690181</v>
      </c>
      <c r="M69" s="13">
        <f>+F69/F$35*100</f>
        <v>1.9873781894592317</v>
      </c>
      <c r="N69" s="13">
        <f>+G69/G$35*100</f>
        <v>2.024418770248437</v>
      </c>
      <c r="O69" s="12"/>
      <c r="P69" s="13">
        <f>+B69/$B69*100-100</f>
        <v>0</v>
      </c>
      <c r="Q69" s="13">
        <f>+C69/$B69*100-100</f>
        <v>11.92477961507386</v>
      </c>
      <c r="R69" s="13">
        <f>+D69/$B69*100-100</f>
        <v>-0.6238147257955404</v>
      </c>
      <c r="S69" s="13">
        <f>+E69/$B69*100-100</f>
        <v>10.024856463862307</v>
      </c>
      <c r="T69" s="13">
        <f>+F69/$B69*100-100</f>
        <v>43.72888592062881</v>
      </c>
      <c r="U69" s="13">
        <f>+G69/$B69*100-100</f>
        <v>54.59745131982993</v>
      </c>
    </row>
    <row r="70" spans="1:21" ht="12.75">
      <c r="A70" s="8" t="s">
        <v>24</v>
      </c>
      <c r="B70" s="25">
        <v>25263609.589999996</v>
      </c>
      <c r="C70" s="25">
        <v>40748300.35</v>
      </c>
      <c r="D70" s="25">
        <v>29977321.091999993</v>
      </c>
      <c r="E70" s="25">
        <v>64776206.609000005</v>
      </c>
      <c r="F70" s="25">
        <v>57164388.52999998</v>
      </c>
      <c r="G70" s="25">
        <v>88146570.89200002</v>
      </c>
      <c r="H70" s="12"/>
      <c r="I70" s="13">
        <f>+B70/B$35*100</f>
        <v>1.0549457200237984</v>
      </c>
      <c r="J70" s="13">
        <f>+C70/C$35*100</f>
        <v>1.4688489467847576</v>
      </c>
      <c r="K70" s="13">
        <f>+D70/D$35*100</f>
        <v>1.2115887931891798</v>
      </c>
      <c r="L70" s="13">
        <f>+E70/E$35*100</f>
        <v>2.926579928242576</v>
      </c>
      <c r="M70" s="13">
        <f>+F70/F$35*100</f>
        <v>2.1143065555754657</v>
      </c>
      <c r="N70" s="13">
        <f>+G70/G$35*100</f>
        <v>3.0875171693803156</v>
      </c>
      <c r="O70" s="12"/>
      <c r="P70" s="13">
        <f>+B70/$B70*100-100</f>
        <v>0</v>
      </c>
      <c r="Q70" s="13">
        <f>+C70/$B70*100-100</f>
        <v>61.29247170653417</v>
      </c>
      <c r="R70" s="13">
        <f>+D70/$B70*100-100</f>
        <v>18.658107762502027</v>
      </c>
      <c r="S70" s="13">
        <f>+E70/$B70*100-100</f>
        <v>156.40123347472934</v>
      </c>
      <c r="T70" s="13">
        <f>+F70/$B70*100-100</f>
        <v>126.27165895022046</v>
      </c>
      <c r="U70" s="13">
        <f>+G70/$B70*100-100</f>
        <v>248.90727145692892</v>
      </c>
    </row>
    <row r="71" spans="1:21" ht="12.75">
      <c r="A71" s="9" t="s">
        <v>25</v>
      </c>
      <c r="B71" s="25">
        <v>20448414.25</v>
      </c>
      <c r="C71" s="25">
        <v>17979584.05</v>
      </c>
      <c r="D71" s="25">
        <v>21087648.597</v>
      </c>
      <c r="E71" s="25">
        <v>41240614.54799999</v>
      </c>
      <c r="F71" s="25">
        <v>63042377.71599999</v>
      </c>
      <c r="G71" s="25">
        <v>48924039.820999995</v>
      </c>
      <c r="H71" s="12"/>
      <c r="I71" s="13">
        <f>+B71/B$35*100</f>
        <v>0.8538750972010708</v>
      </c>
      <c r="J71" s="13">
        <f>+C71/C$35*100</f>
        <v>0.6481078442200725</v>
      </c>
      <c r="K71" s="13">
        <f>+D71/D$35*100</f>
        <v>0.8522962621117971</v>
      </c>
      <c r="L71" s="13">
        <f>+E71/E$35*100</f>
        <v>1.8632451803344152</v>
      </c>
      <c r="M71" s="13">
        <f>+F71/F$35*100</f>
        <v>2.3317123809354157</v>
      </c>
      <c r="N71" s="13">
        <f>+G71/G$35*100</f>
        <v>1.7136663560952325</v>
      </c>
      <c r="O71" s="12"/>
      <c r="P71" s="13">
        <f>+B71/$B71*100-100</f>
        <v>0</v>
      </c>
      <c r="Q71" s="13">
        <f>+C71/$B71*100-100</f>
        <v>-12.073455524796984</v>
      </c>
      <c r="R71" s="13">
        <f>+D71/$B71*100-100</f>
        <v>3.1260827327967604</v>
      </c>
      <c r="S71" s="13">
        <f>+E71/$B71*100-100</f>
        <v>101.68123573689823</v>
      </c>
      <c r="T71" s="13">
        <f>+F71/$B71*100-100</f>
        <v>208.2995920624994</v>
      </c>
      <c r="U71" s="13">
        <f>+G71/$B71*100-100</f>
        <v>139.25591110811925</v>
      </c>
    </row>
    <row r="72" spans="2:21" ht="12.75">
      <c r="B72" s="25"/>
      <c r="C72" s="25"/>
      <c r="D72" s="25"/>
      <c r="E72" s="25"/>
      <c r="F72" s="25"/>
      <c r="G72" s="25"/>
      <c r="H72" s="12"/>
      <c r="I72" s="13"/>
      <c r="J72" s="13"/>
      <c r="K72" s="13"/>
      <c r="L72" s="13"/>
      <c r="M72" s="13"/>
      <c r="N72" s="13"/>
      <c r="O72" s="12"/>
      <c r="P72" s="13"/>
      <c r="Q72" s="13"/>
      <c r="R72" s="13"/>
      <c r="S72" s="13"/>
      <c r="T72" s="13"/>
      <c r="U72" s="13"/>
    </row>
    <row r="73" spans="1:21" ht="12.75">
      <c r="A73" s="17" t="s">
        <v>26</v>
      </c>
      <c r="B73" s="19">
        <v>2394778149.290001</v>
      </c>
      <c r="C73" s="19">
        <v>2774165474.210003</v>
      </c>
      <c r="D73" s="19">
        <v>2474215778.530998</v>
      </c>
      <c r="E73" s="19">
        <v>2213375619.23</v>
      </c>
      <c r="F73" s="19">
        <v>2703694427.814</v>
      </c>
      <c r="G73" s="19">
        <v>2854933788.423</v>
      </c>
      <c r="H73" s="21"/>
      <c r="I73" s="20">
        <f>+B73/B$35*100</f>
        <v>100</v>
      </c>
      <c r="J73" s="20">
        <f>+C73/C$35*100</f>
        <v>100</v>
      </c>
      <c r="K73" s="20">
        <f>+D73/D$35*100</f>
        <v>100</v>
      </c>
      <c r="L73" s="20">
        <f>+E73/E$35*100</f>
        <v>100</v>
      </c>
      <c r="M73" s="20">
        <f>+F73/F$35*100</f>
        <v>100</v>
      </c>
      <c r="N73" s="20">
        <f>+G73/G$35*100</f>
        <v>100</v>
      </c>
      <c r="O73" s="21"/>
      <c r="P73" s="20">
        <f>+B73/$B73*100-100</f>
        <v>0</v>
      </c>
      <c r="Q73" s="20">
        <f>+C73/$B73*100-100</f>
        <v>15.84227436819073</v>
      </c>
      <c r="R73" s="20">
        <f>+D73/$B73*100-100</f>
        <v>3.317118509058915</v>
      </c>
      <c r="S73" s="20">
        <f>+E73/$B73*100-100</f>
        <v>-7.574920044839345</v>
      </c>
      <c r="T73" s="20">
        <f>+F73/$B73*100-100</f>
        <v>12.89957813485087</v>
      </c>
      <c r="U73" s="20">
        <f>+G73/$B73*100-100</f>
        <v>19.214958983546126</v>
      </c>
    </row>
    <row r="75" ht="12.75">
      <c r="A75" t="s">
        <v>59</v>
      </c>
    </row>
  </sheetData>
  <sheetProtection/>
  <printOptions/>
  <pageMargins left="0.7086614173228347" right="0.7086614173228347" top="0.29" bottom="0.29" header="0.31496062992125984" footer="0.31496062992125984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B32">
      <selection activeCell="A1" sqref="A1:U73"/>
    </sheetView>
  </sheetViews>
  <sheetFormatPr defaultColWidth="9.140625" defaultRowHeight="12.75"/>
  <cols>
    <col min="1" max="1" width="34.421875" style="0" customWidth="1"/>
    <col min="2" max="2" width="10.57421875" style="0" customWidth="1"/>
    <col min="3" max="4" width="10.140625" style="0" customWidth="1"/>
    <col min="5" max="5" width="10.57421875" style="0" customWidth="1"/>
    <col min="6" max="6" width="9.8515625" style="0" customWidth="1"/>
    <col min="7" max="7" width="11.00390625" style="0" customWidth="1"/>
    <col min="8" max="8" width="2.7109375" style="0" customWidth="1"/>
    <col min="9" max="13" width="5.57421875" style="0" bestFit="1" customWidth="1"/>
    <col min="14" max="14" width="5.57421875" style="0" customWidth="1"/>
    <col min="15" max="15" width="2.8515625" style="0" customWidth="1"/>
    <col min="16" max="16" width="5.57421875" style="0" bestFit="1" customWidth="1"/>
    <col min="17" max="17" width="5.140625" style="0" bestFit="1" customWidth="1"/>
    <col min="18" max="18" width="6.140625" style="0" bestFit="1" customWidth="1"/>
    <col min="19" max="20" width="5.57421875" style="0" bestFit="1" customWidth="1"/>
    <col min="21" max="21" width="5.57421875" style="0" customWidth="1"/>
  </cols>
  <sheetData>
    <row r="1" spans="1:21" ht="12.75">
      <c r="A1" s="11" t="s">
        <v>212</v>
      </c>
      <c r="B1" s="11" t="s">
        <v>196</v>
      </c>
      <c r="C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1"/>
      <c r="G4" s="31" t="s">
        <v>144</v>
      </c>
      <c r="H4" s="30"/>
      <c r="I4" s="30"/>
      <c r="J4" s="30"/>
      <c r="K4" s="30"/>
      <c r="L4" s="30"/>
      <c r="M4" s="31"/>
      <c r="N4" s="31" t="s">
        <v>145</v>
      </c>
      <c r="O4" s="30"/>
      <c r="P4" s="30"/>
      <c r="Q4" s="30"/>
      <c r="R4" s="30"/>
      <c r="S4" s="30"/>
      <c r="T4" s="31"/>
      <c r="U4" s="31" t="s">
        <v>151</v>
      </c>
    </row>
    <row r="5" spans="1:21" ht="12.75">
      <c r="A5" s="1"/>
      <c r="B5" s="1"/>
      <c r="C5" s="1"/>
      <c r="D5" s="1"/>
      <c r="E5" s="1"/>
      <c r="F5" s="14"/>
      <c r="G5" s="14"/>
      <c r="H5" s="1"/>
      <c r="I5" s="1"/>
      <c r="J5" s="1"/>
      <c r="K5" s="1"/>
      <c r="L5" s="1"/>
      <c r="M5" s="14"/>
      <c r="N5" s="14"/>
      <c r="O5" s="1"/>
      <c r="P5" s="1"/>
      <c r="Q5" s="1"/>
      <c r="R5" s="1"/>
      <c r="S5" s="1"/>
      <c r="T5" s="14"/>
      <c r="U5" s="14"/>
    </row>
    <row r="6" spans="1:21" ht="12.75">
      <c r="A6" s="2" t="s">
        <v>0</v>
      </c>
      <c r="B6" s="50">
        <v>2.6212380528275148</v>
      </c>
      <c r="C6" s="50">
        <v>2.5918475930506393</v>
      </c>
      <c r="D6" s="50">
        <v>2.2228204963262366</v>
      </c>
      <c r="E6" s="50">
        <v>2.392225896098682</v>
      </c>
      <c r="F6" s="50">
        <v>2.512801474755633</v>
      </c>
      <c r="G6" s="52">
        <v>2.8282997364281686</v>
      </c>
      <c r="H6" s="12"/>
      <c r="I6" s="13"/>
      <c r="J6" s="13">
        <f>+C6/B6*100-100</f>
        <v>-1.121243442394416</v>
      </c>
      <c r="K6" s="13">
        <f aca="true" t="shared" si="0" ref="K6:N35">+D6/C6*100-100</f>
        <v>-14.237993688897916</v>
      </c>
      <c r="L6" s="13">
        <f t="shared" si="0"/>
        <v>7.6211911871619975</v>
      </c>
      <c r="M6" s="13">
        <f t="shared" si="0"/>
        <v>5.04030906335349</v>
      </c>
      <c r="N6" s="13">
        <f t="shared" si="0"/>
        <v>12.555638192755254</v>
      </c>
      <c r="O6" s="12"/>
      <c r="P6" s="13">
        <v>0</v>
      </c>
      <c r="Q6" s="13">
        <f>+C6/$B6*100-100</f>
        <v>-1.121243442394416</v>
      </c>
      <c r="R6" s="13">
        <f aca="true" t="shared" si="1" ref="R6:U35">+D6/$B6*100-100</f>
        <v>-15.199594560727036</v>
      </c>
      <c r="S6" s="13">
        <f t="shared" si="1"/>
        <v>-8.736793534711524</v>
      </c>
      <c r="T6" s="13">
        <f t="shared" si="1"/>
        <v>-4.136845867734593</v>
      </c>
      <c r="U6" s="13">
        <f t="shared" si="1"/>
        <v>7.899384925275953</v>
      </c>
    </row>
    <row r="7" spans="1:21" ht="12.75">
      <c r="A7" s="2" t="s">
        <v>1</v>
      </c>
      <c r="B7" s="50">
        <v>1.9328123784287514</v>
      </c>
      <c r="C7" s="50">
        <v>1.7778968845774348</v>
      </c>
      <c r="D7" s="50">
        <v>2.1386446409139386</v>
      </c>
      <c r="E7" s="50">
        <v>2.2236780783692733</v>
      </c>
      <c r="F7" s="50">
        <v>2.2223511651818884</v>
      </c>
      <c r="G7" s="52">
        <v>2.361449018724685</v>
      </c>
      <c r="H7" s="12"/>
      <c r="I7" s="13"/>
      <c r="J7" s="13">
        <f aca="true" t="shared" si="2" ref="J7:J35">+C7/B7*100-100</f>
        <v>-8.015030097088498</v>
      </c>
      <c r="K7" s="13">
        <f t="shared" si="0"/>
        <v>20.290701866112173</v>
      </c>
      <c r="L7" s="13">
        <f t="shared" si="0"/>
        <v>3.976043323354375</v>
      </c>
      <c r="M7" s="13">
        <f t="shared" si="0"/>
        <v>-0.05967200020059238</v>
      </c>
      <c r="N7" s="13">
        <f t="shared" si="0"/>
        <v>6.259040232798313</v>
      </c>
      <c r="O7" s="12"/>
      <c r="P7" s="13">
        <v>0</v>
      </c>
      <c r="Q7" s="13">
        <f aca="true" t="shared" si="3" ref="Q7:Q35">+C7/$B7*100-100</f>
        <v>-8.015030097088498</v>
      </c>
      <c r="R7" s="13">
        <f t="shared" si="1"/>
        <v>10.64936590754428</v>
      </c>
      <c r="S7" s="13">
        <f t="shared" si="1"/>
        <v>15.048832633045151</v>
      </c>
      <c r="T7" s="13">
        <f t="shared" si="1"/>
        <v>14.980180693405572</v>
      </c>
      <c r="U7" s="13">
        <f t="shared" si="1"/>
        <v>22.176836462750032</v>
      </c>
    </row>
    <row r="8" spans="1:21" ht="12.75">
      <c r="A8" s="1" t="s">
        <v>2</v>
      </c>
      <c r="B8" s="50">
        <v>2.629378265314192</v>
      </c>
      <c r="C8" s="50">
        <v>2.5797114607741594</v>
      </c>
      <c r="D8" s="50">
        <v>2.7087015095864184</v>
      </c>
      <c r="E8" s="50">
        <v>2.7472957097440345</v>
      </c>
      <c r="F8" s="50">
        <v>2.6819694163600576</v>
      </c>
      <c r="G8" s="52">
        <v>3.1681013974788295</v>
      </c>
      <c r="H8" s="12"/>
      <c r="I8" s="13"/>
      <c r="J8" s="13">
        <f t="shared" si="2"/>
        <v>-1.888918197705479</v>
      </c>
      <c r="K8" s="13">
        <f t="shared" si="0"/>
        <v>5.000173498998592</v>
      </c>
      <c r="L8" s="13">
        <f t="shared" si="0"/>
        <v>1.4248229279241826</v>
      </c>
      <c r="M8" s="13">
        <f t="shared" si="0"/>
        <v>-2.3778398936917995</v>
      </c>
      <c r="N8" s="13">
        <f t="shared" si="0"/>
        <v>18.1259330607336</v>
      </c>
      <c r="O8" s="12"/>
      <c r="P8" s="13">
        <v>0</v>
      </c>
      <c r="Q8" s="13">
        <f t="shared" si="3"/>
        <v>-1.888918197705479</v>
      </c>
      <c r="R8" s="13">
        <f t="shared" si="1"/>
        <v>3.016806114153667</v>
      </c>
      <c r="S8" s="13">
        <f t="shared" si="1"/>
        <v>4.484613187283344</v>
      </c>
      <c r="T8" s="13">
        <f t="shared" si="1"/>
        <v>2.000136372146571</v>
      </c>
      <c r="U8" s="13">
        <f t="shared" si="1"/>
        <v>20.488612812818843</v>
      </c>
    </row>
    <row r="9" spans="1:21" ht="12.75">
      <c r="A9" s="1" t="s">
        <v>3</v>
      </c>
      <c r="B9" s="50">
        <v>2.456991301249229</v>
      </c>
      <c r="C9" s="50">
        <v>2.1555195752705956</v>
      </c>
      <c r="D9" s="50">
        <v>1.983512375286808</v>
      </c>
      <c r="E9" s="50">
        <v>1.3518971625128815</v>
      </c>
      <c r="F9" s="50">
        <v>0.8889099494423144</v>
      </c>
      <c r="G9" s="52">
        <v>1.1594110594872329</v>
      </c>
      <c r="H9" s="12"/>
      <c r="I9" s="13"/>
      <c r="J9" s="13">
        <f t="shared" si="2"/>
        <v>-12.269954957730363</v>
      </c>
      <c r="K9" s="13">
        <f t="shared" si="0"/>
        <v>-7.979848661879785</v>
      </c>
      <c r="L9" s="13">
        <f t="shared" si="0"/>
        <v>-31.843270586229508</v>
      </c>
      <c r="M9" s="13">
        <f t="shared" si="0"/>
        <v>-34.24722130564835</v>
      </c>
      <c r="N9" s="13">
        <f t="shared" si="0"/>
        <v>30.430653882839977</v>
      </c>
      <c r="O9" s="12"/>
      <c r="P9" s="13">
        <v>0</v>
      </c>
      <c r="Q9" s="13">
        <f t="shared" si="3"/>
        <v>-12.269954957730363</v>
      </c>
      <c r="R9" s="13">
        <f t="shared" si="1"/>
        <v>-19.27067978310245</v>
      </c>
      <c r="S9" s="13">
        <f t="shared" si="1"/>
        <v>-44.97753566219282</v>
      </c>
      <c r="T9" s="13">
        <f t="shared" si="1"/>
        <v>-63.82120079178309</v>
      </c>
      <c r="U9" s="13">
        <f t="shared" si="1"/>
        <v>-52.811755625762956</v>
      </c>
    </row>
    <row r="10" spans="1:21" ht="12.75">
      <c r="A10" s="2" t="s">
        <v>4</v>
      </c>
      <c r="B10" s="50">
        <v>3.761897670294424</v>
      </c>
      <c r="C10" s="50">
        <v>3.7569652430055926</v>
      </c>
      <c r="D10" s="50">
        <v>3.9888113560112117</v>
      </c>
      <c r="E10" s="50">
        <v>4.149954208491125</v>
      </c>
      <c r="F10" s="50">
        <v>4.556434030598492</v>
      </c>
      <c r="G10" s="52">
        <v>4.504859341288228</v>
      </c>
      <c r="H10" s="12"/>
      <c r="I10" s="13"/>
      <c r="J10" s="13">
        <f t="shared" si="2"/>
        <v>-0.1311154029462216</v>
      </c>
      <c r="K10" s="13">
        <f t="shared" si="0"/>
        <v>6.171100822325968</v>
      </c>
      <c r="L10" s="13">
        <f t="shared" si="0"/>
        <v>4.039871482943596</v>
      </c>
      <c r="M10" s="13">
        <f t="shared" si="0"/>
        <v>9.794802585428002</v>
      </c>
      <c r="N10" s="13">
        <f t="shared" si="0"/>
        <v>-1.1319090535255754</v>
      </c>
      <c r="O10" s="12"/>
      <c r="P10" s="13">
        <v>0</v>
      </c>
      <c r="Q10" s="13">
        <f t="shared" si="3"/>
        <v>-0.1311154029462216</v>
      </c>
      <c r="R10" s="13">
        <f t="shared" si="1"/>
        <v>6.031894155670329</v>
      </c>
      <c r="S10" s="13">
        <f t="shared" si="1"/>
        <v>10.315446410490225</v>
      </c>
      <c r="T10" s="13">
        <f t="shared" si="1"/>
        <v>21.120626607631365</v>
      </c>
      <c r="U10" s="13">
        <f t="shared" si="1"/>
        <v>19.749651269372663</v>
      </c>
    </row>
    <row r="11" spans="1:21" ht="12.75">
      <c r="A11" s="1" t="s">
        <v>5</v>
      </c>
      <c r="B11" s="50">
        <v>2.660226898960477</v>
      </c>
      <c r="C11" s="50">
        <v>2.727936886387802</v>
      </c>
      <c r="D11" s="50">
        <v>2.958241432791589</v>
      </c>
      <c r="E11" s="50">
        <v>3.5099346441057686</v>
      </c>
      <c r="F11" s="50">
        <v>3.0762683171988625</v>
      </c>
      <c r="G11" s="52">
        <v>3.500803231345021</v>
      </c>
      <c r="H11" s="12"/>
      <c r="I11" s="13"/>
      <c r="J11" s="13">
        <f t="shared" si="2"/>
        <v>2.5452711366005474</v>
      </c>
      <c r="K11" s="13">
        <f t="shared" si="0"/>
        <v>8.442444088534046</v>
      </c>
      <c r="L11" s="13">
        <f t="shared" si="0"/>
        <v>18.64936394976951</v>
      </c>
      <c r="M11" s="13">
        <f t="shared" si="0"/>
        <v>-12.355396065142173</v>
      </c>
      <c r="N11" s="13">
        <f t="shared" si="0"/>
        <v>13.800321375500957</v>
      </c>
      <c r="O11" s="12"/>
      <c r="P11" s="13">
        <v>0</v>
      </c>
      <c r="Q11" s="13">
        <f t="shared" si="3"/>
        <v>2.5452711366005474</v>
      </c>
      <c r="R11" s="13">
        <f t="shared" si="1"/>
        <v>11.202598317743707</v>
      </c>
      <c r="S11" s="13">
        <f t="shared" si="1"/>
        <v>31.94117559962001</v>
      </c>
      <c r="T11" s="13">
        <f t="shared" si="1"/>
        <v>15.639320781282223</v>
      </c>
      <c r="U11" s="13">
        <f t="shared" si="1"/>
        <v>31.597918685545636</v>
      </c>
    </row>
    <row r="12" spans="1:21" ht="12.75">
      <c r="A12" s="4" t="s">
        <v>6</v>
      </c>
      <c r="B12" s="50">
        <v>0.6187172625513129</v>
      </c>
      <c r="C12" s="50">
        <v>0.5757556789796092</v>
      </c>
      <c r="D12" s="50">
        <v>0.5558875675044291</v>
      </c>
      <c r="E12" s="50">
        <v>0.7387334954802405</v>
      </c>
      <c r="F12" s="50">
        <v>0.6729211783656153</v>
      </c>
      <c r="G12" s="52">
        <v>0.7820125584763964</v>
      </c>
      <c r="H12" s="12"/>
      <c r="I12" s="13"/>
      <c r="J12" s="13">
        <f t="shared" si="2"/>
        <v>-6.943653615635242</v>
      </c>
      <c r="K12" s="13">
        <f t="shared" si="0"/>
        <v>-3.450788624506771</v>
      </c>
      <c r="L12" s="13">
        <f t="shared" si="0"/>
        <v>32.8926097046332</v>
      </c>
      <c r="M12" s="13">
        <f t="shared" si="0"/>
        <v>-8.90880371842914</v>
      </c>
      <c r="N12" s="13">
        <f t="shared" si="0"/>
        <v>16.21161342785217</v>
      </c>
      <c r="O12" s="12"/>
      <c r="P12" s="13">
        <v>0</v>
      </c>
      <c r="Q12" s="13">
        <f t="shared" si="3"/>
        <v>-6.943653615635242</v>
      </c>
      <c r="R12" s="13">
        <f t="shared" si="1"/>
        <v>-10.154831431048521</v>
      </c>
      <c r="S12" s="13">
        <f t="shared" si="1"/>
        <v>19.39758920480648</v>
      </c>
      <c r="T12" s="13">
        <f t="shared" si="1"/>
        <v>8.760692338013925</v>
      </c>
      <c r="U12" s="13">
        <f t="shared" si="1"/>
        <v>26.39255534130838</v>
      </c>
    </row>
    <row r="13" spans="1:21" ht="12.75">
      <c r="A13" s="4" t="s">
        <v>7</v>
      </c>
      <c r="B13" s="50">
        <v>0.6437252106138585</v>
      </c>
      <c r="C13" s="50">
        <v>0.6414473501590622</v>
      </c>
      <c r="D13" s="50">
        <v>0.6140068424264488</v>
      </c>
      <c r="E13" s="50">
        <v>0.6789543303607074</v>
      </c>
      <c r="F13" s="50">
        <v>0.6882209848641562</v>
      </c>
      <c r="G13" s="52">
        <v>0.7452267947205734</v>
      </c>
      <c r="H13" s="12"/>
      <c r="I13" s="13"/>
      <c r="J13" s="13">
        <f t="shared" si="2"/>
        <v>-0.35385602695660623</v>
      </c>
      <c r="K13" s="13">
        <f t="shared" si="0"/>
        <v>-4.2779049170300425</v>
      </c>
      <c r="L13" s="13">
        <f t="shared" si="0"/>
        <v>10.577648887038023</v>
      </c>
      <c r="M13" s="13">
        <f t="shared" si="0"/>
        <v>1.3648420945375932</v>
      </c>
      <c r="N13" s="13">
        <f t="shared" si="0"/>
        <v>8.283067664330119</v>
      </c>
      <c r="O13" s="12"/>
      <c r="P13" s="13">
        <v>0</v>
      </c>
      <c r="Q13" s="13">
        <f t="shared" si="3"/>
        <v>-0.35385602695660623</v>
      </c>
      <c r="R13" s="13">
        <f t="shared" si="1"/>
        <v>-4.6166233196102695</v>
      </c>
      <c r="S13" s="13">
        <f t="shared" si="1"/>
        <v>5.472695362242291</v>
      </c>
      <c r="T13" s="13">
        <f t="shared" si="1"/>
        <v>6.912231106789562</v>
      </c>
      <c r="U13" s="13">
        <f t="shared" si="1"/>
        <v>15.767843550809928</v>
      </c>
    </row>
    <row r="14" spans="1:21" ht="12.75">
      <c r="A14" s="1" t="s">
        <v>8</v>
      </c>
      <c r="B14" s="50">
        <v>1.51022463716515</v>
      </c>
      <c r="C14" s="50">
        <v>1.420119239301713</v>
      </c>
      <c r="D14" s="50">
        <v>1.4955336731037026</v>
      </c>
      <c r="E14" s="50">
        <v>1.8021019437298362</v>
      </c>
      <c r="F14" s="50">
        <v>2.071281082428303</v>
      </c>
      <c r="G14" s="52">
        <v>2.3972745447879245</v>
      </c>
      <c r="H14" s="12"/>
      <c r="I14" s="13"/>
      <c r="J14" s="13">
        <f t="shared" si="2"/>
        <v>-5.966357298512506</v>
      </c>
      <c r="K14" s="13">
        <f t="shared" si="0"/>
        <v>5.310429695964942</v>
      </c>
      <c r="L14" s="13">
        <f t="shared" si="0"/>
        <v>20.498921297432787</v>
      </c>
      <c r="M14" s="13">
        <f t="shared" si="0"/>
        <v>14.936954018336124</v>
      </c>
      <c r="N14" s="13">
        <f t="shared" si="0"/>
        <v>15.738736047231058</v>
      </c>
      <c r="O14" s="12"/>
      <c r="P14" s="13">
        <v>0</v>
      </c>
      <c r="Q14" s="13">
        <f t="shared" si="3"/>
        <v>-5.966357298512506</v>
      </c>
      <c r="R14" s="13">
        <f t="shared" si="1"/>
        <v>-0.9727668122951485</v>
      </c>
      <c r="S14" s="13">
        <f t="shared" si="1"/>
        <v>19.326747781877714</v>
      </c>
      <c r="T14" s="13">
        <f t="shared" si="1"/>
        <v>37.150529229632696</v>
      </c>
      <c r="U14" s="13">
        <f t="shared" si="1"/>
        <v>58.73628901246508</v>
      </c>
    </row>
    <row r="15" spans="1:21" ht="12.75">
      <c r="A15" s="5" t="s">
        <v>9</v>
      </c>
      <c r="B15" s="50">
        <v>0.12737635364553712</v>
      </c>
      <c r="C15" s="50">
        <v>0.14310950736030045</v>
      </c>
      <c r="D15" s="50">
        <v>0.13663400933828873</v>
      </c>
      <c r="E15" s="50">
        <v>0.13309984810813597</v>
      </c>
      <c r="F15" s="50">
        <v>0.13807433663444252</v>
      </c>
      <c r="G15" s="52">
        <v>0.20908200731729978</v>
      </c>
      <c r="H15" s="12"/>
      <c r="I15" s="13"/>
      <c r="J15" s="13">
        <f t="shared" si="2"/>
        <v>12.351706784247838</v>
      </c>
      <c r="K15" s="13">
        <f t="shared" si="0"/>
        <v>-4.524855225522259</v>
      </c>
      <c r="L15" s="13">
        <f t="shared" si="0"/>
        <v>-2.5865897131091486</v>
      </c>
      <c r="M15" s="13">
        <f t="shared" si="0"/>
        <v>3.737411121810652</v>
      </c>
      <c r="N15" s="13">
        <f t="shared" si="0"/>
        <v>51.42713151021903</v>
      </c>
      <c r="O15" s="12"/>
      <c r="P15" s="13">
        <v>0</v>
      </c>
      <c r="Q15" s="13">
        <f t="shared" si="3"/>
        <v>12.351706784247838</v>
      </c>
      <c r="R15" s="13">
        <f t="shared" si="1"/>
        <v>7.267954708857346</v>
      </c>
      <c r="S15" s="13">
        <f t="shared" si="1"/>
        <v>4.493372826895481</v>
      </c>
      <c r="T15" s="13">
        <f t="shared" si="1"/>
        <v>8.39871976448292</v>
      </c>
      <c r="U15" s="13">
        <f t="shared" si="1"/>
        <v>64.14507193315734</v>
      </c>
    </row>
    <row r="16" spans="1:21" ht="12.75">
      <c r="A16" s="5" t="s">
        <v>10</v>
      </c>
      <c r="B16" s="50">
        <v>0.32776078964458305</v>
      </c>
      <c r="C16" s="50">
        <v>0.32376818280594677</v>
      </c>
      <c r="D16" s="50">
        <v>0.3445214353112288</v>
      </c>
      <c r="E16" s="50">
        <v>0.3068596939144007</v>
      </c>
      <c r="F16" s="50">
        <v>0.2897492539817052</v>
      </c>
      <c r="G16" s="52">
        <v>0.3787312398313019</v>
      </c>
      <c r="H16" s="12"/>
      <c r="I16" s="13"/>
      <c r="J16" s="13">
        <f t="shared" si="2"/>
        <v>-1.2181465766438322</v>
      </c>
      <c r="K16" s="13">
        <f t="shared" si="0"/>
        <v>6.409911043581658</v>
      </c>
      <c r="L16" s="13">
        <f t="shared" si="0"/>
        <v>-10.931610499882467</v>
      </c>
      <c r="M16" s="13">
        <f t="shared" si="0"/>
        <v>-5.575981555097471</v>
      </c>
      <c r="N16" s="13">
        <f t="shared" si="0"/>
        <v>30.709996532110154</v>
      </c>
      <c r="O16" s="12"/>
      <c r="P16" s="13">
        <v>0</v>
      </c>
      <c r="Q16" s="13">
        <f t="shared" si="3"/>
        <v>-1.2181465766438322</v>
      </c>
      <c r="R16" s="13">
        <f t="shared" si="1"/>
        <v>5.113682354994523</v>
      </c>
      <c r="S16" s="13">
        <f t="shared" si="1"/>
        <v>-6.376935982137169</v>
      </c>
      <c r="T16" s="13">
        <f t="shared" si="1"/>
        <v>-11.597340763090287</v>
      </c>
      <c r="U16" s="13">
        <f t="shared" si="1"/>
        <v>15.551112822857831</v>
      </c>
    </row>
    <row r="17" spans="1:21" ht="12.75">
      <c r="A17" s="1" t="s">
        <v>11</v>
      </c>
      <c r="B17" s="50">
        <v>0.9189606117726105</v>
      </c>
      <c r="C17" s="50">
        <v>0.8532203751060916</v>
      </c>
      <c r="D17" s="50">
        <v>0.22004340636297315</v>
      </c>
      <c r="E17" s="50">
        <v>0.13877029656524253</v>
      </c>
      <c r="F17" s="50">
        <v>0.3533912116599698</v>
      </c>
      <c r="G17" s="52">
        <v>1.177169061044487</v>
      </c>
      <c r="H17" s="12"/>
      <c r="I17" s="13"/>
      <c r="J17" s="13">
        <f t="shared" si="2"/>
        <v>-7.153760000628367</v>
      </c>
      <c r="K17" s="13">
        <f t="shared" si="0"/>
        <v>-74.21024945218727</v>
      </c>
      <c r="L17" s="13">
        <f t="shared" si="0"/>
        <v>-36.935035291930696</v>
      </c>
      <c r="M17" s="13">
        <f t="shared" si="0"/>
        <v>154.65911683327974</v>
      </c>
      <c r="N17" s="13">
        <f t="shared" si="0"/>
        <v>233.1064899760862</v>
      </c>
      <c r="O17" s="12"/>
      <c r="P17" s="13">
        <v>0</v>
      </c>
      <c r="Q17" s="13">
        <f t="shared" si="3"/>
        <v>-7.153760000628367</v>
      </c>
      <c r="R17" s="13">
        <f t="shared" si="1"/>
        <v>-76.05518631113853</v>
      </c>
      <c r="S17" s="13">
        <f t="shared" si="1"/>
        <v>-84.89921169770656</v>
      </c>
      <c r="T17" s="13">
        <f t="shared" si="1"/>
        <v>-61.54446587451633</v>
      </c>
      <c r="U17" s="13">
        <f t="shared" si="1"/>
        <v>28.097879926954704</v>
      </c>
    </row>
    <row r="18" spans="1:21" ht="12.75">
      <c r="A18" s="1" t="s">
        <v>12</v>
      </c>
      <c r="B18" s="50">
        <v>12.431735092216941</v>
      </c>
      <c r="C18" s="50">
        <v>11.461775599057331</v>
      </c>
      <c r="D18" s="50">
        <v>15.884641541429685</v>
      </c>
      <c r="E18" s="50">
        <v>19.76802118555799</v>
      </c>
      <c r="F18" s="50">
        <v>15.171389200935291</v>
      </c>
      <c r="G18" s="52">
        <v>14.927474381012825</v>
      </c>
      <c r="H18" s="12"/>
      <c r="I18" s="13"/>
      <c r="J18" s="13">
        <f t="shared" si="2"/>
        <v>-7.80228573054832</v>
      </c>
      <c r="K18" s="13">
        <f t="shared" si="0"/>
        <v>38.58796487636795</v>
      </c>
      <c r="L18" s="13">
        <f t="shared" si="0"/>
        <v>24.44738607415114</v>
      </c>
      <c r="M18" s="13">
        <f t="shared" si="0"/>
        <v>-23.252868567243752</v>
      </c>
      <c r="N18" s="13">
        <f t="shared" si="0"/>
        <v>-1.6077289738729377</v>
      </c>
      <c r="O18" s="12"/>
      <c r="P18" s="13">
        <v>0</v>
      </c>
      <c r="Q18" s="13">
        <f t="shared" si="3"/>
        <v>-7.80228573054832</v>
      </c>
      <c r="R18" s="13">
        <f t="shared" si="1"/>
        <v>27.77493586856177</v>
      </c>
      <c r="S18" s="13">
        <f t="shared" si="1"/>
        <v>59.012567746348054</v>
      </c>
      <c r="T18" s="13">
        <f t="shared" si="1"/>
        <v>22.037584362890314</v>
      </c>
      <c r="U18" s="13">
        <f t="shared" si="1"/>
        <v>20.075550760073497</v>
      </c>
    </row>
    <row r="19" spans="1:21" ht="12.75">
      <c r="A19" s="1" t="s">
        <v>13</v>
      </c>
      <c r="B19" s="50">
        <v>0.4873006572033767</v>
      </c>
      <c r="C19" s="50">
        <v>0.5138618099872568</v>
      </c>
      <c r="D19" s="50">
        <v>0.3739339900972359</v>
      </c>
      <c r="E19" s="50">
        <v>0.396353007119727</v>
      </c>
      <c r="F19" s="50">
        <v>0.35642275425971337</v>
      </c>
      <c r="G19" s="52">
        <v>0.4506673954960904</v>
      </c>
      <c r="H19" s="12"/>
      <c r="I19" s="13"/>
      <c r="J19" s="13">
        <f t="shared" si="2"/>
        <v>5.4506704210732835</v>
      </c>
      <c r="K19" s="13">
        <f t="shared" si="0"/>
        <v>-27.23063227708846</v>
      </c>
      <c r="L19" s="13">
        <f t="shared" si="0"/>
        <v>5.9954477571459535</v>
      </c>
      <c r="M19" s="13">
        <f t="shared" si="0"/>
        <v>-10.074416528383196</v>
      </c>
      <c r="N19" s="13">
        <f t="shared" si="0"/>
        <v>26.44181386009494</v>
      </c>
      <c r="O19" s="12"/>
      <c r="P19" s="13">
        <v>0</v>
      </c>
      <c r="Q19" s="13">
        <f t="shared" si="3"/>
        <v>5.4506704210732835</v>
      </c>
      <c r="R19" s="13">
        <f t="shared" si="1"/>
        <v>-23.264213875013667</v>
      </c>
      <c r="S19" s="13">
        <f t="shared" si="1"/>
        <v>-18.66355990685487</v>
      </c>
      <c r="T19" s="13">
        <f t="shared" si="1"/>
        <v>-26.857731671197186</v>
      </c>
      <c r="U19" s="13">
        <f t="shared" si="1"/>
        <v>-7.517589226643963</v>
      </c>
    </row>
    <row r="20" spans="1:21" ht="12.75">
      <c r="A20" s="1" t="s">
        <v>14</v>
      </c>
      <c r="B20" s="50">
        <v>0.661710784671554</v>
      </c>
      <c r="C20" s="50">
        <v>0.6742997569860452</v>
      </c>
      <c r="D20" s="50">
        <v>0.6863850180513142</v>
      </c>
      <c r="E20" s="50">
        <v>0.6383347181781138</v>
      </c>
      <c r="F20" s="50">
        <v>0.6563174623547352</v>
      </c>
      <c r="G20" s="52">
        <v>0.7633705378961081</v>
      </c>
      <c r="H20" s="12"/>
      <c r="I20" s="13"/>
      <c r="J20" s="13">
        <f t="shared" si="2"/>
        <v>1.9024886107515755</v>
      </c>
      <c r="K20" s="13">
        <f t="shared" si="0"/>
        <v>1.7922683406097093</v>
      </c>
      <c r="L20" s="13">
        <f t="shared" si="0"/>
        <v>-7.000487861698659</v>
      </c>
      <c r="M20" s="13">
        <f t="shared" si="0"/>
        <v>2.8171339682018726</v>
      </c>
      <c r="N20" s="13">
        <f t="shared" si="0"/>
        <v>16.311172821348976</v>
      </c>
      <c r="O20" s="12"/>
      <c r="P20" s="13">
        <v>0</v>
      </c>
      <c r="Q20" s="13">
        <f t="shared" si="3"/>
        <v>1.9024886107515755</v>
      </c>
      <c r="R20" s="13">
        <f t="shared" si="1"/>
        <v>3.728854652415478</v>
      </c>
      <c r="S20" s="13">
        <f t="shared" si="1"/>
        <v>-3.5326712266059133</v>
      </c>
      <c r="T20" s="13">
        <f t="shared" si="1"/>
        <v>-0.8150573395136291</v>
      </c>
      <c r="U20" s="13">
        <f t="shared" si="1"/>
        <v>15.36317007059418</v>
      </c>
    </row>
    <row r="21" spans="1:21" ht="12.75">
      <c r="A21" s="2" t="s">
        <v>15</v>
      </c>
      <c r="B21" s="50">
        <v>3.863929898625726</v>
      </c>
      <c r="C21" s="50">
        <v>1.4458333241681016</v>
      </c>
      <c r="D21" s="50">
        <v>1.7581511845053015</v>
      </c>
      <c r="E21" s="50">
        <v>3.6742544837678963</v>
      </c>
      <c r="F21" s="50">
        <v>3.594913023263653</v>
      </c>
      <c r="G21" s="52">
        <v>3.840329490138227</v>
      </c>
      <c r="H21" s="12"/>
      <c r="I21" s="13"/>
      <c r="J21" s="13">
        <f t="shared" si="2"/>
        <v>-62.581274451114204</v>
      </c>
      <c r="K21" s="13">
        <f t="shared" si="0"/>
        <v>21.601235434029036</v>
      </c>
      <c r="L21" s="13">
        <f t="shared" si="0"/>
        <v>108.98398932636368</v>
      </c>
      <c r="M21" s="13">
        <f t="shared" si="0"/>
        <v>-2.1593893633322807</v>
      </c>
      <c r="N21" s="13">
        <f t="shared" si="0"/>
        <v>6.8267706419159</v>
      </c>
      <c r="O21" s="12"/>
      <c r="P21" s="13">
        <v>0</v>
      </c>
      <c r="Q21" s="13">
        <f t="shared" si="3"/>
        <v>-62.581274451114204</v>
      </c>
      <c r="R21" s="13">
        <f t="shared" si="1"/>
        <v>-54.498367448886206</v>
      </c>
      <c r="S21" s="13">
        <f t="shared" si="1"/>
        <v>-4.908873086059117</v>
      </c>
      <c r="T21" s="13">
        <f t="shared" si="1"/>
        <v>-6.962260766111555</v>
      </c>
      <c r="U21" s="13">
        <f t="shared" si="1"/>
        <v>-0.6107876981901939</v>
      </c>
    </row>
    <row r="22" spans="1:21" ht="12.75">
      <c r="A22" s="1" t="s">
        <v>16</v>
      </c>
      <c r="B22" s="50">
        <v>0.39738932411182065</v>
      </c>
      <c r="C22" s="50">
        <v>0.3897073593133501</v>
      </c>
      <c r="D22" s="50">
        <v>0.6560924084773784</v>
      </c>
      <c r="E22" s="50">
        <v>0.7567505219974717</v>
      </c>
      <c r="F22" s="50">
        <v>0.7306243678491894</v>
      </c>
      <c r="G22" s="52">
        <v>0.7852774298460509</v>
      </c>
      <c r="H22" s="12"/>
      <c r="I22" s="13"/>
      <c r="J22" s="13">
        <f t="shared" si="2"/>
        <v>-1.9331079957017039</v>
      </c>
      <c r="K22" s="13">
        <f t="shared" si="0"/>
        <v>68.3551497804375</v>
      </c>
      <c r="L22" s="13">
        <f t="shared" si="0"/>
        <v>15.34206343793781</v>
      </c>
      <c r="M22" s="13">
        <f t="shared" si="0"/>
        <v>-3.4524130990119914</v>
      </c>
      <c r="N22" s="13">
        <f t="shared" si="0"/>
        <v>7.480322913092692</v>
      </c>
      <c r="O22" s="12"/>
      <c r="P22" s="13">
        <v>0</v>
      </c>
      <c r="Q22" s="13">
        <f t="shared" si="3"/>
        <v>-1.9331079957017039</v>
      </c>
      <c r="R22" s="13">
        <f t="shared" si="1"/>
        <v>65.1006629188563</v>
      </c>
      <c r="S22" s="13">
        <f t="shared" si="1"/>
        <v>90.43051136032307</v>
      </c>
      <c r="T22" s="13">
        <f t="shared" si="1"/>
        <v>83.85606344160377</v>
      </c>
      <c r="U22" s="13">
        <f t="shared" si="1"/>
        <v>97.60909068233627</v>
      </c>
    </row>
    <row r="23" spans="1:21" ht="12.75">
      <c r="A23" s="1" t="s">
        <v>17</v>
      </c>
      <c r="B23" s="50">
        <v>3.49329321601612</v>
      </c>
      <c r="C23" s="50">
        <v>3.7647922027434997</v>
      </c>
      <c r="D23" s="50">
        <v>3.8504490826297206</v>
      </c>
      <c r="E23" s="50">
        <v>3.91776020580095</v>
      </c>
      <c r="F23" s="50">
        <v>3.5450091136722914</v>
      </c>
      <c r="G23" s="52">
        <v>4.0669069367861095</v>
      </c>
      <c r="H23" s="12"/>
      <c r="I23" s="13"/>
      <c r="J23" s="13">
        <f t="shared" si="2"/>
        <v>7.772006812442925</v>
      </c>
      <c r="K23" s="13">
        <f t="shared" si="0"/>
        <v>2.2752087040501294</v>
      </c>
      <c r="L23" s="13">
        <f t="shared" si="0"/>
        <v>1.7481369504374271</v>
      </c>
      <c r="M23" s="13">
        <f t="shared" si="0"/>
        <v>-9.514392728190288</v>
      </c>
      <c r="N23" s="13">
        <f t="shared" si="0"/>
        <v>14.722044609165536</v>
      </c>
      <c r="O23" s="12"/>
      <c r="P23" s="13">
        <v>0</v>
      </c>
      <c r="Q23" s="13">
        <f t="shared" si="3"/>
        <v>7.772006812442925</v>
      </c>
      <c r="R23" s="13">
        <f t="shared" si="1"/>
        <v>10.224044891969129</v>
      </c>
      <c r="S23" s="13">
        <f t="shared" si="1"/>
        <v>12.150912148992404</v>
      </c>
      <c r="T23" s="13">
        <f t="shared" si="1"/>
        <v>1.480433918889588</v>
      </c>
      <c r="U23" s="13">
        <f t="shared" si="1"/>
        <v>16.420428670003247</v>
      </c>
    </row>
    <row r="24" spans="1:21" ht="12.75">
      <c r="A24" s="5" t="s">
        <v>18</v>
      </c>
      <c r="B24" s="50">
        <v>1.8807284734143017</v>
      </c>
      <c r="C24" s="50">
        <v>1.9202414704793567</v>
      </c>
      <c r="D24" s="50">
        <v>1.9905800194476744</v>
      </c>
      <c r="E24" s="50">
        <v>1.9098827073649096</v>
      </c>
      <c r="F24" s="50">
        <v>1.8539543568737753</v>
      </c>
      <c r="G24" s="52">
        <v>1.9799017308532163</v>
      </c>
      <c r="H24" s="12"/>
      <c r="I24" s="13"/>
      <c r="J24" s="13">
        <f t="shared" si="2"/>
        <v>2.1009410780771844</v>
      </c>
      <c r="K24" s="13">
        <f t="shared" si="0"/>
        <v>3.663005411020464</v>
      </c>
      <c r="L24" s="13">
        <f t="shared" si="0"/>
        <v>-4.053959714975733</v>
      </c>
      <c r="M24" s="13">
        <f t="shared" si="0"/>
        <v>-2.928365719814252</v>
      </c>
      <c r="N24" s="13">
        <f t="shared" si="0"/>
        <v>6.793445238415657</v>
      </c>
      <c r="O24" s="12"/>
      <c r="P24" s="13">
        <v>0</v>
      </c>
      <c r="Q24" s="13">
        <f t="shared" si="3"/>
        <v>2.1009410780771844</v>
      </c>
      <c r="R24" s="13">
        <f t="shared" si="1"/>
        <v>5.840904074469961</v>
      </c>
      <c r="S24" s="13">
        <f t="shared" si="1"/>
        <v>1.550156461324832</v>
      </c>
      <c r="T24" s="13">
        <f t="shared" si="1"/>
        <v>-1.423603508906325</v>
      </c>
      <c r="U24" s="13">
        <f t="shared" si="1"/>
        <v>5.273130004719604</v>
      </c>
    </row>
    <row r="25" spans="1:21" ht="12.75">
      <c r="A25" s="4" t="s">
        <v>19</v>
      </c>
      <c r="B25" s="50">
        <v>1.0703953417667147</v>
      </c>
      <c r="C25" s="50">
        <v>1.039327958698695</v>
      </c>
      <c r="D25" s="50">
        <v>1.0263484334471955</v>
      </c>
      <c r="E25" s="50">
        <v>1.0416190607826252</v>
      </c>
      <c r="F25" s="50">
        <v>1.0730582873760335</v>
      </c>
      <c r="G25" s="52">
        <v>1.0948676733974363</v>
      </c>
      <c r="H25" s="12"/>
      <c r="I25" s="13"/>
      <c r="J25" s="13">
        <f t="shared" si="2"/>
        <v>-2.9024213630024036</v>
      </c>
      <c r="K25" s="13">
        <f t="shared" si="0"/>
        <v>-1.248838265425917</v>
      </c>
      <c r="L25" s="13">
        <f t="shared" si="0"/>
        <v>1.4878599545517233</v>
      </c>
      <c r="M25" s="13">
        <f t="shared" si="0"/>
        <v>3.0183036944222437</v>
      </c>
      <c r="N25" s="13">
        <f t="shared" si="0"/>
        <v>2.0324511984091345</v>
      </c>
      <c r="O25" s="12"/>
      <c r="P25" s="13">
        <v>0</v>
      </c>
      <c r="Q25" s="13">
        <f t="shared" si="3"/>
        <v>-2.9024213630024036</v>
      </c>
      <c r="R25" s="13">
        <f t="shared" si="1"/>
        <v>-4.115013079823257</v>
      </c>
      <c r="S25" s="13">
        <f t="shared" si="1"/>
        <v>-2.6883787570107955</v>
      </c>
      <c r="T25" s="13">
        <f t="shared" si="1"/>
        <v>0.24878150206852467</v>
      </c>
      <c r="U25" s="13">
        <f t="shared" si="1"/>
        <v>2.2862890630978967</v>
      </c>
    </row>
    <row r="26" spans="1:21" ht="12.75">
      <c r="A26" s="1" t="s">
        <v>20</v>
      </c>
      <c r="B26" s="50">
        <v>2.467609387247663</v>
      </c>
      <c r="C26" s="50">
        <v>2.3678665059522404</v>
      </c>
      <c r="D26" s="50">
        <v>2.3296096024400086</v>
      </c>
      <c r="E26" s="50">
        <v>2.45776267740073</v>
      </c>
      <c r="F26" s="50">
        <v>2.563218567303866</v>
      </c>
      <c r="G26" s="52">
        <v>2.581720929777328</v>
      </c>
      <c r="H26" s="12"/>
      <c r="I26" s="13"/>
      <c r="J26" s="13">
        <f t="shared" si="2"/>
        <v>-4.042085502303692</v>
      </c>
      <c r="K26" s="13">
        <f t="shared" si="0"/>
        <v>-1.6156697776696092</v>
      </c>
      <c r="L26" s="13">
        <f t="shared" si="0"/>
        <v>5.501053688416093</v>
      </c>
      <c r="M26" s="13">
        <f t="shared" si="0"/>
        <v>4.290727126455664</v>
      </c>
      <c r="N26" s="13">
        <f t="shared" si="0"/>
        <v>0.7218409974660602</v>
      </c>
      <c r="O26" s="12"/>
      <c r="P26" s="13">
        <v>0</v>
      </c>
      <c r="Q26" s="13">
        <f t="shared" si="3"/>
        <v>-4.042085502303692</v>
      </c>
      <c r="R26" s="13">
        <f t="shared" si="1"/>
        <v>-5.592448526125025</v>
      </c>
      <c r="S26" s="13">
        <f t="shared" si="1"/>
        <v>-0.39903843362810676</v>
      </c>
      <c r="T26" s="13">
        <f t="shared" si="1"/>
        <v>3.874567042510904</v>
      </c>
      <c r="U26" s="13">
        <f t="shared" si="1"/>
        <v>4.624376253364119</v>
      </c>
    </row>
    <row r="27" spans="1:21" ht="12.75">
      <c r="A27" s="1" t="s">
        <v>21</v>
      </c>
      <c r="B27" s="50">
        <v>0.022456019518567644</v>
      </c>
      <c r="C27" s="50">
        <v>0.017251961575940007</v>
      </c>
      <c r="D27" s="50">
        <v>0.024064434796093506</v>
      </c>
      <c r="E27" s="50">
        <v>0.044002281850923225</v>
      </c>
      <c r="F27" s="50">
        <v>0.053798256175086524</v>
      </c>
      <c r="G27" s="52">
        <v>0.05411113353401503</v>
      </c>
      <c r="H27" s="12"/>
      <c r="I27" s="13"/>
      <c r="J27" s="13">
        <f t="shared" si="2"/>
        <v>-23.174445223138008</v>
      </c>
      <c r="K27" s="13">
        <f t="shared" si="0"/>
        <v>39.488108005377995</v>
      </c>
      <c r="L27" s="13">
        <f t="shared" si="0"/>
        <v>82.85192327918844</v>
      </c>
      <c r="M27" s="13">
        <f t="shared" si="0"/>
        <v>22.262423474653886</v>
      </c>
      <c r="N27" s="13">
        <f t="shared" si="0"/>
        <v>0.581575279894281</v>
      </c>
      <c r="O27" s="12"/>
      <c r="P27" s="13">
        <v>0</v>
      </c>
      <c r="Q27" s="13">
        <f t="shared" si="3"/>
        <v>-23.174445223138008</v>
      </c>
      <c r="R27" s="13">
        <f t="shared" si="1"/>
        <v>7.162512822880075</v>
      </c>
      <c r="S27" s="13">
        <f t="shared" si="1"/>
        <v>95.94871573094318</v>
      </c>
      <c r="T27" s="13">
        <f t="shared" si="1"/>
        <v>139.57164862011146</v>
      </c>
      <c r="U27" s="13">
        <f t="shared" si="1"/>
        <v>140.96493810612128</v>
      </c>
    </row>
    <row r="28" spans="1:21" ht="12.75">
      <c r="A28" s="1" t="s">
        <v>28</v>
      </c>
      <c r="B28" s="50">
        <v>0.3154844627406899</v>
      </c>
      <c r="C28" s="50">
        <v>0.28249910651683224</v>
      </c>
      <c r="D28" s="50">
        <v>0.3204424494716793</v>
      </c>
      <c r="E28" s="50">
        <v>0.2968069265126871</v>
      </c>
      <c r="F28" s="50">
        <v>0.2426782577810436</v>
      </c>
      <c r="G28" s="52">
        <v>0.2435955023074455</v>
      </c>
      <c r="H28" s="12"/>
      <c r="I28" s="13"/>
      <c r="J28" s="13">
        <f t="shared" si="2"/>
        <v>-10.45546139968539</v>
      </c>
      <c r="K28" s="13">
        <f t="shared" si="0"/>
        <v>13.431314322612309</v>
      </c>
      <c r="L28" s="13">
        <f t="shared" si="0"/>
        <v>-7.3759025990347595</v>
      </c>
      <c r="M28" s="13">
        <f t="shared" si="0"/>
        <v>-18.236996477011033</v>
      </c>
      <c r="N28" s="13">
        <f t="shared" si="0"/>
        <v>0.37796732792992316</v>
      </c>
      <c r="O28" s="12"/>
      <c r="P28" s="13">
        <v>0</v>
      </c>
      <c r="Q28" s="13">
        <f t="shared" si="3"/>
        <v>-10.45546139968539</v>
      </c>
      <c r="R28" s="13">
        <f t="shared" si="1"/>
        <v>1.571547038455762</v>
      </c>
      <c r="S28" s="13">
        <f t="shared" si="1"/>
        <v>-5.920271339433498</v>
      </c>
      <c r="T28" s="13">
        <f t="shared" si="1"/>
        <v>-23.077588140842565</v>
      </c>
      <c r="U28" s="13">
        <f t="shared" si="1"/>
        <v>-22.786846556159247</v>
      </c>
    </row>
    <row r="29" spans="1:21" ht="12.75">
      <c r="A29" s="1" t="s">
        <v>22</v>
      </c>
      <c r="B29" s="50">
        <v>4.864844337572787</v>
      </c>
      <c r="C29" s="50">
        <v>4.606724526990085</v>
      </c>
      <c r="D29" s="50">
        <v>7.397640267647865</v>
      </c>
      <c r="E29" s="50">
        <v>10.729197797724394</v>
      </c>
      <c r="F29" s="50">
        <v>9.567616896536533</v>
      </c>
      <c r="G29" s="52">
        <v>9.613685776141132</v>
      </c>
      <c r="H29" s="12"/>
      <c r="I29" s="13"/>
      <c r="J29" s="13">
        <f t="shared" si="2"/>
        <v>-5.3058184943176485</v>
      </c>
      <c r="K29" s="13">
        <f t="shared" si="0"/>
        <v>60.58351708043833</v>
      </c>
      <c r="L29" s="13">
        <f t="shared" si="0"/>
        <v>45.035408718729485</v>
      </c>
      <c r="M29" s="13">
        <f t="shared" si="0"/>
        <v>-10.826353685400662</v>
      </c>
      <c r="N29" s="13">
        <f t="shared" si="0"/>
        <v>0.4815084059362391</v>
      </c>
      <c r="O29" s="12"/>
      <c r="P29" s="13">
        <v>0</v>
      </c>
      <c r="Q29" s="13">
        <f t="shared" si="3"/>
        <v>-5.3058184943176485</v>
      </c>
      <c r="R29" s="13">
        <f t="shared" si="1"/>
        <v>52.06324713235867</v>
      </c>
      <c r="S29" s="13">
        <f t="shared" si="1"/>
        <v>120.54555198938809</v>
      </c>
      <c r="T29" s="13">
        <f t="shared" si="1"/>
        <v>96.66851049359775</v>
      </c>
      <c r="U29" s="13">
        <f t="shared" si="1"/>
        <v>97.61548590345402</v>
      </c>
    </row>
    <row r="30" spans="2:21" ht="12.75">
      <c r="B30" s="50"/>
      <c r="C30" s="50"/>
      <c r="D30" s="52"/>
      <c r="E30" s="52"/>
      <c r="F30" s="52"/>
      <c r="G30" s="52"/>
      <c r="H30" s="12"/>
      <c r="I30" s="13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</row>
    <row r="31" spans="1:21" ht="12.75">
      <c r="A31" s="7" t="s">
        <v>23</v>
      </c>
      <c r="B31" s="50">
        <v>2.24574264085243</v>
      </c>
      <c r="C31" s="50">
        <v>1.7900740958852512</v>
      </c>
      <c r="D31" s="52">
        <v>2.1041301974227236</v>
      </c>
      <c r="E31" s="52">
        <v>2.4446346102926517</v>
      </c>
      <c r="F31" s="52">
        <v>2.458521934148907</v>
      </c>
      <c r="G31" s="52">
        <v>2.6571176901547804</v>
      </c>
      <c r="H31" s="12"/>
      <c r="I31" s="13"/>
      <c r="J31" s="13">
        <f t="shared" si="2"/>
        <v>-20.290327870971808</v>
      </c>
      <c r="K31" s="13">
        <f t="shared" si="0"/>
        <v>17.544307370257826</v>
      </c>
      <c r="L31" s="13">
        <f t="shared" si="0"/>
        <v>16.182668415053428</v>
      </c>
      <c r="M31" s="13">
        <f t="shared" si="0"/>
        <v>0.568073600765743</v>
      </c>
      <c r="N31" s="13">
        <f t="shared" si="0"/>
        <v>8.077851706237624</v>
      </c>
      <c r="O31" s="12"/>
      <c r="P31" s="13">
        <v>0</v>
      </c>
      <c r="Q31" s="13">
        <f t="shared" si="3"/>
        <v>-20.290327870971808</v>
      </c>
      <c r="R31" s="13">
        <f t="shared" si="1"/>
        <v>-6.30581798883037</v>
      </c>
      <c r="S31" s="13">
        <f t="shared" si="1"/>
        <v>8.85640081023385</v>
      </c>
      <c r="T31" s="13">
        <f t="shared" si="1"/>
        <v>9.47478528598053</v>
      </c>
      <c r="U31" s="13">
        <f t="shared" si="1"/>
        <v>18.31799609710407</v>
      </c>
    </row>
    <row r="32" spans="1:21" ht="12.75">
      <c r="A32" s="8" t="s">
        <v>24</v>
      </c>
      <c r="B32" s="50">
        <v>0.712313835021213</v>
      </c>
      <c r="C32" s="50">
        <v>0.6877093129174107</v>
      </c>
      <c r="D32" s="52">
        <v>0.6588132140770181</v>
      </c>
      <c r="E32" s="52">
        <v>0.7591885900565347</v>
      </c>
      <c r="F32" s="52">
        <v>0.7487674904617084</v>
      </c>
      <c r="G32" s="52">
        <v>0.8247416780005695</v>
      </c>
      <c r="H32" s="12"/>
      <c r="I32" s="13"/>
      <c r="J32" s="13">
        <f t="shared" si="2"/>
        <v>-3.454168779842618</v>
      </c>
      <c r="K32" s="13">
        <f t="shared" si="0"/>
        <v>-4.201789665725059</v>
      </c>
      <c r="L32" s="13">
        <f t="shared" si="0"/>
        <v>15.235786689576372</v>
      </c>
      <c r="M32" s="13">
        <f t="shared" si="0"/>
        <v>-1.3726628312538622</v>
      </c>
      <c r="N32" s="13">
        <f t="shared" si="0"/>
        <v>10.14656599100124</v>
      </c>
      <c r="O32" s="12"/>
      <c r="P32" s="13">
        <v>0</v>
      </c>
      <c r="Q32" s="13">
        <f t="shared" si="3"/>
        <v>-3.454168779842618</v>
      </c>
      <c r="R32" s="13">
        <f t="shared" si="1"/>
        <v>-7.510821538739549</v>
      </c>
      <c r="S32" s="13">
        <f t="shared" si="1"/>
        <v>6.580632402559701</v>
      </c>
      <c r="T32" s="13">
        <f t="shared" si="1"/>
        <v>5.11763967625447</v>
      </c>
      <c r="U32" s="13">
        <f t="shared" si="1"/>
        <v>15.783470354188523</v>
      </c>
    </row>
    <row r="33" spans="1:21" ht="12.75">
      <c r="A33" s="9" t="s">
        <v>25</v>
      </c>
      <c r="B33" s="50">
        <v>0.2613752027897487</v>
      </c>
      <c r="C33" s="50">
        <v>0.27722778014076255</v>
      </c>
      <c r="D33" s="52">
        <v>0.2589082679860893</v>
      </c>
      <c r="E33" s="52">
        <v>0.30542771657880086</v>
      </c>
      <c r="F33" s="52">
        <v>0.2833393543904242</v>
      </c>
      <c r="G33" s="52">
        <v>0.3766612858655067</v>
      </c>
      <c r="H33" s="12"/>
      <c r="I33" s="13"/>
      <c r="J33" s="13">
        <f t="shared" si="2"/>
        <v>6.065065538663887</v>
      </c>
      <c r="K33" s="13">
        <f t="shared" si="0"/>
        <v>-6.608108374049493</v>
      </c>
      <c r="L33" s="13">
        <f t="shared" si="0"/>
        <v>17.96754076436484</v>
      </c>
      <c r="M33" s="13">
        <f t="shared" si="0"/>
        <v>-7.231944250441941</v>
      </c>
      <c r="N33" s="13">
        <f t="shared" si="0"/>
        <v>32.93645235969959</v>
      </c>
      <c r="O33" s="12"/>
      <c r="P33" s="13">
        <v>0</v>
      </c>
      <c r="Q33" s="13">
        <f t="shared" si="3"/>
        <v>6.065065538663887</v>
      </c>
      <c r="R33" s="13">
        <f t="shared" si="1"/>
        <v>-0.94382893913766</v>
      </c>
      <c r="S33" s="13">
        <f t="shared" si="1"/>
        <v>16.854128975841746</v>
      </c>
      <c r="T33" s="13">
        <f t="shared" si="1"/>
        <v>8.403303513969362</v>
      </c>
      <c r="U33" s="13">
        <f t="shared" si="1"/>
        <v>44.107505932188445</v>
      </c>
    </row>
    <row r="34" spans="2:21" ht="12.75">
      <c r="B34" s="50"/>
      <c r="C34" s="50"/>
      <c r="D34" s="50"/>
      <c r="E34" s="50"/>
      <c r="F34" s="52"/>
      <c r="G34" s="52"/>
      <c r="H34" s="12"/>
      <c r="I34" s="13"/>
      <c r="J34" s="13"/>
      <c r="K34" s="13"/>
      <c r="L34" s="13"/>
      <c r="M34" s="13"/>
      <c r="N34" s="13"/>
      <c r="O34" s="12"/>
      <c r="P34" s="13"/>
      <c r="Q34" s="13"/>
      <c r="R34" s="13"/>
      <c r="S34" s="13"/>
      <c r="T34" s="13"/>
      <c r="U34" s="13"/>
    </row>
    <row r="35" spans="1:21" ht="12.75">
      <c r="A35" s="17" t="s">
        <v>26</v>
      </c>
      <c r="B35" s="102">
        <v>0.29225725854249984</v>
      </c>
      <c r="C35" s="103">
        <v>0.2406317565418373</v>
      </c>
      <c r="D35" s="103">
        <v>0.27457131552209213</v>
      </c>
      <c r="E35" s="102">
        <v>0.39800216485806966</v>
      </c>
      <c r="F35" s="103">
        <v>0.40236910888077554</v>
      </c>
      <c r="G35" s="103">
        <v>0.40608508095259527</v>
      </c>
      <c r="H35" s="21"/>
      <c r="I35" s="20"/>
      <c r="J35" s="20">
        <f t="shared" si="2"/>
        <v>-17.66440370313512</v>
      </c>
      <c r="K35" s="20">
        <f t="shared" si="0"/>
        <v>14.10435574589421</v>
      </c>
      <c r="L35" s="20">
        <f t="shared" si="0"/>
        <v>44.95402190912628</v>
      </c>
      <c r="M35" s="20">
        <f t="shared" si="0"/>
        <v>1.0972161481240192</v>
      </c>
      <c r="N35" s="20">
        <f t="shared" si="0"/>
        <v>0.9235232004156728</v>
      </c>
      <c r="O35" s="21"/>
      <c r="P35" s="20">
        <v>0</v>
      </c>
      <c r="Q35" s="20">
        <f t="shared" si="3"/>
        <v>-17.66440370313512</v>
      </c>
      <c r="R35" s="20">
        <f t="shared" si="1"/>
        <v>-6.051498295922002</v>
      </c>
      <c r="S35" s="20">
        <f t="shared" si="1"/>
        <v>36.18213174342512</v>
      </c>
      <c r="T35" s="20">
        <f t="shared" si="1"/>
        <v>37.67634408377347</v>
      </c>
      <c r="U35" s="20">
        <f t="shared" si="1"/>
        <v>38.94781706287122</v>
      </c>
    </row>
    <row r="36" spans="1:21" ht="12.75">
      <c r="A36" t="s">
        <v>59</v>
      </c>
      <c r="B36" s="53"/>
      <c r="C36" s="50"/>
      <c r="D36" s="50"/>
      <c r="E36" s="53"/>
      <c r="F36" s="54"/>
      <c r="G36" s="54"/>
      <c r="H36" s="46"/>
      <c r="I36" s="47"/>
      <c r="J36" s="13"/>
      <c r="K36" s="13"/>
      <c r="L36" s="13"/>
      <c r="M36" s="13"/>
      <c r="N36" s="13"/>
      <c r="O36" s="12"/>
      <c r="P36" s="13"/>
      <c r="Q36" s="13"/>
      <c r="R36" s="13"/>
      <c r="S36" s="13"/>
      <c r="T36" s="13"/>
      <c r="U36" s="13"/>
    </row>
    <row r="38" spans="1:21" ht="12.75">
      <c r="A38" s="11" t="s">
        <v>213</v>
      </c>
      <c r="B38" s="11" t="s">
        <v>197</v>
      </c>
      <c r="C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8:21" ht="12.75"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>
      <c r="A40" s="27"/>
      <c r="B40" s="28">
        <v>2002</v>
      </c>
      <c r="C40" s="28">
        <v>2003</v>
      </c>
      <c r="D40" s="28">
        <v>2004</v>
      </c>
      <c r="E40" s="28">
        <v>2005</v>
      </c>
      <c r="F40" s="28">
        <v>2006</v>
      </c>
      <c r="G40" s="28">
        <v>2007</v>
      </c>
      <c r="H40" s="29"/>
      <c r="I40" s="28">
        <v>2002</v>
      </c>
      <c r="J40" s="28">
        <v>2003</v>
      </c>
      <c r="K40" s="28">
        <v>2004</v>
      </c>
      <c r="L40" s="28">
        <v>2005</v>
      </c>
      <c r="M40" s="28">
        <v>2006</v>
      </c>
      <c r="N40" s="28">
        <v>2007</v>
      </c>
      <c r="O40" s="29"/>
      <c r="P40" s="28">
        <v>2002</v>
      </c>
      <c r="Q40" s="28">
        <v>2003</v>
      </c>
      <c r="R40" s="28">
        <v>2004</v>
      </c>
      <c r="S40" s="28">
        <v>2005</v>
      </c>
      <c r="T40" s="28">
        <v>2006</v>
      </c>
      <c r="U40" s="28">
        <v>2007</v>
      </c>
    </row>
    <row r="41" spans="1:21" ht="12.75">
      <c r="A41" s="30"/>
      <c r="B41" s="30"/>
      <c r="C41" s="30"/>
      <c r="D41" s="30"/>
      <c r="E41" s="30"/>
      <c r="F41" s="31"/>
      <c r="G41" s="31" t="s">
        <v>144</v>
      </c>
      <c r="H41" s="30"/>
      <c r="I41" s="30"/>
      <c r="J41" s="30"/>
      <c r="K41" s="30"/>
      <c r="L41" s="30"/>
      <c r="M41" s="31"/>
      <c r="N41" s="31" t="s">
        <v>145</v>
      </c>
      <c r="O41" s="30"/>
      <c r="P41" s="30"/>
      <c r="Q41" s="30"/>
      <c r="R41" s="30"/>
      <c r="S41" s="30"/>
      <c r="T41" s="31"/>
      <c r="U41" s="31" t="s">
        <v>151</v>
      </c>
    </row>
    <row r="42" spans="1:21" ht="12.75">
      <c r="A42" s="1"/>
      <c r="B42" s="1"/>
      <c r="C42" s="1"/>
      <c r="D42" s="1"/>
      <c r="E42" s="1"/>
      <c r="F42" s="14"/>
      <c r="G42" s="14"/>
      <c r="H42" s="1"/>
      <c r="I42" s="1"/>
      <c r="J42" s="1"/>
      <c r="K42" s="1"/>
      <c r="L42" s="1"/>
      <c r="M42" s="14"/>
      <c r="N42" s="14"/>
      <c r="O42" s="1"/>
      <c r="P42" s="1"/>
      <c r="Q42" s="1"/>
      <c r="R42" s="1"/>
      <c r="S42" s="1"/>
      <c r="T42" s="14"/>
      <c r="U42" s="14"/>
    </row>
    <row r="43" spans="1:21" ht="12.75">
      <c r="A43" s="1" t="s">
        <v>21</v>
      </c>
      <c r="B43" s="50">
        <v>0.022456019518567644</v>
      </c>
      <c r="C43" s="50">
        <v>0.017251961575940007</v>
      </c>
      <c r="D43" s="50">
        <v>0.024064434796093506</v>
      </c>
      <c r="E43" s="50">
        <v>0.044002281850923225</v>
      </c>
      <c r="F43" s="50">
        <v>0.053798256175086524</v>
      </c>
      <c r="G43" s="52">
        <v>0.05411113353401503</v>
      </c>
      <c r="H43" s="12"/>
      <c r="I43" s="13"/>
      <c r="J43" s="13">
        <f aca="true" t="shared" si="4" ref="J43:J66">+C43/B43*100-100</f>
        <v>-23.174445223138008</v>
      </c>
      <c r="K43" s="13">
        <f aca="true" t="shared" si="5" ref="K43:K66">+D43/C43*100-100</f>
        <v>39.488108005377995</v>
      </c>
      <c r="L43" s="13">
        <f aca="true" t="shared" si="6" ref="L43:L66">+E43/D43*100-100</f>
        <v>82.85192327918844</v>
      </c>
      <c r="M43" s="13">
        <f aca="true" t="shared" si="7" ref="M43:M66">+F43/E43*100-100</f>
        <v>22.262423474653886</v>
      </c>
      <c r="N43" s="13">
        <f aca="true" t="shared" si="8" ref="N43:N66">+G43/F43*100-100</f>
        <v>0.581575279894281</v>
      </c>
      <c r="O43" s="12"/>
      <c r="P43" s="13">
        <v>0</v>
      </c>
      <c r="Q43" s="13">
        <f aca="true" t="shared" si="9" ref="Q43:Q66">+C43/$B43*100-100</f>
        <v>-23.174445223138008</v>
      </c>
      <c r="R43" s="13">
        <f aca="true" t="shared" si="10" ref="R43:R66">+D43/$B43*100-100</f>
        <v>7.162512822880075</v>
      </c>
      <c r="S43" s="13">
        <f aca="true" t="shared" si="11" ref="S43:S66">+E43/$B43*100-100</f>
        <v>95.94871573094318</v>
      </c>
      <c r="T43" s="13">
        <f aca="true" t="shared" si="12" ref="T43:T66">+F43/$B43*100-100</f>
        <v>139.57164862011146</v>
      </c>
      <c r="U43" s="13">
        <f aca="true" t="shared" si="13" ref="U43:U66">+G43/$B43*100-100</f>
        <v>140.96493810612128</v>
      </c>
    </row>
    <row r="44" spans="1:21" ht="12.75">
      <c r="A44" s="1" t="s">
        <v>22</v>
      </c>
      <c r="B44" s="50">
        <v>4.864844337572787</v>
      </c>
      <c r="C44" s="50">
        <v>4.606724526990085</v>
      </c>
      <c r="D44" s="50">
        <v>7.397640267647865</v>
      </c>
      <c r="E44" s="50">
        <v>10.729197797724394</v>
      </c>
      <c r="F44" s="50">
        <v>9.567616896536533</v>
      </c>
      <c r="G44" s="52">
        <v>9.613685776141132</v>
      </c>
      <c r="H44" s="12"/>
      <c r="I44" s="13"/>
      <c r="J44" s="13">
        <f t="shared" si="4"/>
        <v>-5.3058184943176485</v>
      </c>
      <c r="K44" s="13">
        <f t="shared" si="5"/>
        <v>60.58351708043833</v>
      </c>
      <c r="L44" s="13">
        <f t="shared" si="6"/>
        <v>45.035408718729485</v>
      </c>
      <c r="M44" s="13">
        <f t="shared" si="7"/>
        <v>-10.826353685400662</v>
      </c>
      <c r="N44" s="13">
        <f t="shared" si="8"/>
        <v>0.4815084059362391</v>
      </c>
      <c r="O44" s="12"/>
      <c r="P44" s="13">
        <v>0</v>
      </c>
      <c r="Q44" s="13">
        <f t="shared" si="9"/>
        <v>-5.3058184943176485</v>
      </c>
      <c r="R44" s="13">
        <f t="shared" si="10"/>
        <v>52.06324713235867</v>
      </c>
      <c r="S44" s="13">
        <f t="shared" si="11"/>
        <v>120.54555198938809</v>
      </c>
      <c r="T44" s="13">
        <f t="shared" si="12"/>
        <v>96.66851049359775</v>
      </c>
      <c r="U44" s="13">
        <f t="shared" si="13"/>
        <v>97.61548590345402</v>
      </c>
    </row>
    <row r="45" spans="1:21" ht="12.75">
      <c r="A45" s="1" t="s">
        <v>16</v>
      </c>
      <c r="B45" s="50">
        <v>0.39738932411182065</v>
      </c>
      <c r="C45" s="50">
        <v>0.3897073593133501</v>
      </c>
      <c r="D45" s="50">
        <v>0.6560924084773784</v>
      </c>
      <c r="E45" s="50">
        <v>0.7567505219974717</v>
      </c>
      <c r="F45" s="50">
        <v>0.7306243678491894</v>
      </c>
      <c r="G45" s="52">
        <v>0.7852774298460509</v>
      </c>
      <c r="H45" s="12"/>
      <c r="I45" s="13"/>
      <c r="J45" s="13">
        <f t="shared" si="4"/>
        <v>-1.9331079957017039</v>
      </c>
      <c r="K45" s="13">
        <f t="shared" si="5"/>
        <v>68.3551497804375</v>
      </c>
      <c r="L45" s="13">
        <f t="shared" si="6"/>
        <v>15.34206343793781</v>
      </c>
      <c r="M45" s="13">
        <f t="shared" si="7"/>
        <v>-3.4524130990119914</v>
      </c>
      <c r="N45" s="13">
        <f t="shared" si="8"/>
        <v>7.480322913092692</v>
      </c>
      <c r="O45" s="12"/>
      <c r="P45" s="13">
        <v>0</v>
      </c>
      <c r="Q45" s="13">
        <f t="shared" si="9"/>
        <v>-1.9331079957017039</v>
      </c>
      <c r="R45" s="13">
        <f t="shared" si="10"/>
        <v>65.1006629188563</v>
      </c>
      <c r="S45" s="13">
        <f t="shared" si="11"/>
        <v>90.43051136032307</v>
      </c>
      <c r="T45" s="13">
        <f t="shared" si="12"/>
        <v>83.85606344160377</v>
      </c>
      <c r="U45" s="13">
        <f t="shared" si="13"/>
        <v>97.60909068233627</v>
      </c>
    </row>
    <row r="46" spans="1:21" ht="12.75">
      <c r="A46" s="5" t="s">
        <v>9</v>
      </c>
      <c r="B46" s="50">
        <v>0.12737635364553712</v>
      </c>
      <c r="C46" s="50">
        <v>0.14310950736030045</v>
      </c>
      <c r="D46" s="50">
        <v>0.13663400933828873</v>
      </c>
      <c r="E46" s="50">
        <v>0.13309984810813597</v>
      </c>
      <c r="F46" s="50">
        <v>0.13807433663444252</v>
      </c>
      <c r="G46" s="52">
        <v>0.20908200731729978</v>
      </c>
      <c r="H46" s="12"/>
      <c r="I46" s="13"/>
      <c r="J46" s="13">
        <f t="shared" si="4"/>
        <v>12.351706784247838</v>
      </c>
      <c r="K46" s="13">
        <f t="shared" si="5"/>
        <v>-4.524855225522259</v>
      </c>
      <c r="L46" s="13">
        <f t="shared" si="6"/>
        <v>-2.5865897131091486</v>
      </c>
      <c r="M46" s="13">
        <f t="shared" si="7"/>
        <v>3.737411121810652</v>
      </c>
      <c r="N46" s="13">
        <f t="shared" si="8"/>
        <v>51.42713151021903</v>
      </c>
      <c r="O46" s="12"/>
      <c r="P46" s="13">
        <v>0</v>
      </c>
      <c r="Q46" s="13">
        <f t="shared" si="9"/>
        <v>12.351706784247838</v>
      </c>
      <c r="R46" s="13">
        <f t="shared" si="10"/>
        <v>7.267954708857346</v>
      </c>
      <c r="S46" s="13">
        <f t="shared" si="11"/>
        <v>4.493372826895481</v>
      </c>
      <c r="T46" s="13">
        <f t="shared" si="12"/>
        <v>8.39871976448292</v>
      </c>
      <c r="U46" s="13">
        <f t="shared" si="13"/>
        <v>64.14507193315734</v>
      </c>
    </row>
    <row r="47" spans="1:21" ht="12.75">
      <c r="A47" s="1" t="s">
        <v>8</v>
      </c>
      <c r="B47" s="50">
        <v>1.51022463716515</v>
      </c>
      <c r="C47" s="50">
        <v>1.420119239301713</v>
      </c>
      <c r="D47" s="50">
        <v>1.4955336731037026</v>
      </c>
      <c r="E47" s="50">
        <v>1.8021019437298362</v>
      </c>
      <c r="F47" s="50">
        <v>2.071281082428303</v>
      </c>
      <c r="G47" s="52">
        <v>2.3972745447879245</v>
      </c>
      <c r="H47" s="12"/>
      <c r="I47" s="13"/>
      <c r="J47" s="13">
        <f t="shared" si="4"/>
        <v>-5.966357298512506</v>
      </c>
      <c r="K47" s="13">
        <f t="shared" si="5"/>
        <v>5.310429695964942</v>
      </c>
      <c r="L47" s="13">
        <f t="shared" si="6"/>
        <v>20.498921297432787</v>
      </c>
      <c r="M47" s="13">
        <f t="shared" si="7"/>
        <v>14.936954018336124</v>
      </c>
      <c r="N47" s="13">
        <f t="shared" si="8"/>
        <v>15.738736047231058</v>
      </c>
      <c r="O47" s="12"/>
      <c r="P47" s="13">
        <v>0</v>
      </c>
      <c r="Q47" s="13">
        <f t="shared" si="9"/>
        <v>-5.966357298512506</v>
      </c>
      <c r="R47" s="13">
        <f t="shared" si="10"/>
        <v>-0.9727668122951485</v>
      </c>
      <c r="S47" s="13">
        <f t="shared" si="11"/>
        <v>19.326747781877714</v>
      </c>
      <c r="T47" s="13">
        <f t="shared" si="12"/>
        <v>37.150529229632696</v>
      </c>
      <c r="U47" s="13">
        <f t="shared" si="13"/>
        <v>58.73628901246508</v>
      </c>
    </row>
    <row r="48" spans="1:21" ht="12.75">
      <c r="A48" s="1" t="s">
        <v>5</v>
      </c>
      <c r="B48" s="50">
        <v>2.660226898960477</v>
      </c>
      <c r="C48" s="50">
        <v>2.727936886387802</v>
      </c>
      <c r="D48" s="50">
        <v>2.958241432791589</v>
      </c>
      <c r="E48" s="50">
        <v>3.5099346441057686</v>
      </c>
      <c r="F48" s="50">
        <v>3.0762683171988625</v>
      </c>
      <c r="G48" s="52">
        <v>3.500803231345021</v>
      </c>
      <c r="H48" s="12"/>
      <c r="I48" s="13"/>
      <c r="J48" s="13">
        <f t="shared" si="4"/>
        <v>2.5452711366005474</v>
      </c>
      <c r="K48" s="13">
        <f t="shared" si="5"/>
        <v>8.442444088534046</v>
      </c>
      <c r="L48" s="13">
        <f t="shared" si="6"/>
        <v>18.64936394976951</v>
      </c>
      <c r="M48" s="13">
        <f t="shared" si="7"/>
        <v>-12.355396065142173</v>
      </c>
      <c r="N48" s="13">
        <f t="shared" si="8"/>
        <v>13.800321375500957</v>
      </c>
      <c r="O48" s="12"/>
      <c r="P48" s="13">
        <v>0</v>
      </c>
      <c r="Q48" s="13">
        <f t="shared" si="9"/>
        <v>2.5452711366005474</v>
      </c>
      <c r="R48" s="13">
        <f t="shared" si="10"/>
        <v>11.202598317743707</v>
      </c>
      <c r="S48" s="13">
        <f t="shared" si="11"/>
        <v>31.94117559962001</v>
      </c>
      <c r="T48" s="13">
        <f t="shared" si="12"/>
        <v>15.639320781282223</v>
      </c>
      <c r="U48" s="13">
        <f t="shared" si="13"/>
        <v>31.597918685545636</v>
      </c>
    </row>
    <row r="49" spans="1:21" ht="12.75">
      <c r="A49" s="1" t="s">
        <v>11</v>
      </c>
      <c r="B49" s="50">
        <v>0.9189606117726105</v>
      </c>
      <c r="C49" s="50">
        <v>0.8532203751060916</v>
      </c>
      <c r="D49" s="50">
        <v>0.22004340636297315</v>
      </c>
      <c r="E49" s="50">
        <v>0.13877029656524253</v>
      </c>
      <c r="F49" s="50">
        <v>0.3533912116599698</v>
      </c>
      <c r="G49" s="52">
        <v>1.177169061044487</v>
      </c>
      <c r="H49" s="12"/>
      <c r="I49" s="13"/>
      <c r="J49" s="13">
        <f t="shared" si="4"/>
        <v>-7.153760000628367</v>
      </c>
      <c r="K49" s="13">
        <f t="shared" si="5"/>
        <v>-74.21024945218727</v>
      </c>
      <c r="L49" s="13">
        <f t="shared" si="6"/>
        <v>-36.935035291930696</v>
      </c>
      <c r="M49" s="13">
        <f t="shared" si="7"/>
        <v>154.65911683327974</v>
      </c>
      <c r="N49" s="13">
        <f t="shared" si="8"/>
        <v>233.1064899760862</v>
      </c>
      <c r="O49" s="12"/>
      <c r="P49" s="13">
        <v>0</v>
      </c>
      <c r="Q49" s="13">
        <f t="shared" si="9"/>
        <v>-7.153760000628367</v>
      </c>
      <c r="R49" s="13">
        <f t="shared" si="10"/>
        <v>-76.05518631113853</v>
      </c>
      <c r="S49" s="13">
        <f t="shared" si="11"/>
        <v>-84.89921169770656</v>
      </c>
      <c r="T49" s="13">
        <f t="shared" si="12"/>
        <v>-61.54446587451633</v>
      </c>
      <c r="U49" s="13">
        <f t="shared" si="13"/>
        <v>28.097879926954704</v>
      </c>
    </row>
    <row r="50" spans="1:21" ht="12.75">
      <c r="A50" s="4" t="s">
        <v>6</v>
      </c>
      <c r="B50" s="50">
        <v>0.6187172625513129</v>
      </c>
      <c r="C50" s="50">
        <v>0.5757556789796092</v>
      </c>
      <c r="D50" s="50">
        <v>0.5558875675044291</v>
      </c>
      <c r="E50" s="50">
        <v>0.7387334954802405</v>
      </c>
      <c r="F50" s="50">
        <v>0.6729211783656153</v>
      </c>
      <c r="G50" s="52">
        <v>0.7820125584763964</v>
      </c>
      <c r="H50" s="12"/>
      <c r="I50" s="13"/>
      <c r="J50" s="13">
        <f t="shared" si="4"/>
        <v>-6.943653615635242</v>
      </c>
      <c r="K50" s="13">
        <f t="shared" si="5"/>
        <v>-3.450788624506771</v>
      </c>
      <c r="L50" s="13">
        <f t="shared" si="6"/>
        <v>32.8926097046332</v>
      </c>
      <c r="M50" s="13">
        <f t="shared" si="7"/>
        <v>-8.90880371842914</v>
      </c>
      <c r="N50" s="13">
        <f t="shared" si="8"/>
        <v>16.21161342785217</v>
      </c>
      <c r="O50" s="12"/>
      <c r="P50" s="13">
        <v>0</v>
      </c>
      <c r="Q50" s="13">
        <f t="shared" si="9"/>
        <v>-6.943653615635242</v>
      </c>
      <c r="R50" s="13">
        <f t="shared" si="10"/>
        <v>-10.154831431048521</v>
      </c>
      <c r="S50" s="13">
        <f t="shared" si="11"/>
        <v>19.39758920480648</v>
      </c>
      <c r="T50" s="13">
        <f t="shared" si="12"/>
        <v>8.760692338013925</v>
      </c>
      <c r="U50" s="13">
        <f t="shared" si="13"/>
        <v>26.39255534130838</v>
      </c>
    </row>
    <row r="51" spans="1:21" ht="12.75">
      <c r="A51" s="2" t="s">
        <v>1</v>
      </c>
      <c r="B51" s="50">
        <v>1.9328123784287514</v>
      </c>
      <c r="C51" s="50">
        <v>1.7778968845774348</v>
      </c>
      <c r="D51" s="50">
        <v>2.1386446409139386</v>
      </c>
      <c r="E51" s="50">
        <v>2.2236780783692733</v>
      </c>
      <c r="F51" s="50">
        <v>2.2223511651818884</v>
      </c>
      <c r="G51" s="52">
        <v>2.361449018724685</v>
      </c>
      <c r="H51" s="12"/>
      <c r="I51" s="13"/>
      <c r="J51" s="13">
        <f t="shared" si="4"/>
        <v>-8.015030097088498</v>
      </c>
      <c r="K51" s="13">
        <f t="shared" si="5"/>
        <v>20.290701866112173</v>
      </c>
      <c r="L51" s="13">
        <f t="shared" si="6"/>
        <v>3.976043323354375</v>
      </c>
      <c r="M51" s="13">
        <f t="shared" si="7"/>
        <v>-0.05967200020059238</v>
      </c>
      <c r="N51" s="13">
        <f t="shared" si="8"/>
        <v>6.259040232798313</v>
      </c>
      <c r="O51" s="12"/>
      <c r="P51" s="13">
        <v>0</v>
      </c>
      <c r="Q51" s="13">
        <f t="shared" si="9"/>
        <v>-8.015030097088498</v>
      </c>
      <c r="R51" s="13">
        <f t="shared" si="10"/>
        <v>10.64936590754428</v>
      </c>
      <c r="S51" s="13">
        <f t="shared" si="11"/>
        <v>15.048832633045151</v>
      </c>
      <c r="T51" s="13">
        <f t="shared" si="12"/>
        <v>14.980180693405572</v>
      </c>
      <c r="U51" s="13">
        <f t="shared" si="13"/>
        <v>22.176836462750032</v>
      </c>
    </row>
    <row r="52" spans="1:21" ht="12.75">
      <c r="A52" s="1" t="s">
        <v>2</v>
      </c>
      <c r="B52" s="50">
        <v>2.629378265314192</v>
      </c>
      <c r="C52" s="50">
        <v>2.5797114607741594</v>
      </c>
      <c r="D52" s="50">
        <v>2.7087015095864184</v>
      </c>
      <c r="E52" s="50">
        <v>2.7472957097440345</v>
      </c>
      <c r="F52" s="50">
        <v>2.6819694163600576</v>
      </c>
      <c r="G52" s="52">
        <v>3.1681013974788295</v>
      </c>
      <c r="H52" s="12"/>
      <c r="I52" s="13"/>
      <c r="J52" s="13">
        <f t="shared" si="4"/>
        <v>-1.888918197705479</v>
      </c>
      <c r="K52" s="13">
        <f t="shared" si="5"/>
        <v>5.000173498998592</v>
      </c>
      <c r="L52" s="13">
        <f t="shared" si="6"/>
        <v>1.4248229279241826</v>
      </c>
      <c r="M52" s="13">
        <f t="shared" si="7"/>
        <v>-2.3778398936917995</v>
      </c>
      <c r="N52" s="13">
        <f t="shared" si="8"/>
        <v>18.1259330607336</v>
      </c>
      <c r="O52" s="12"/>
      <c r="P52" s="13">
        <v>0</v>
      </c>
      <c r="Q52" s="13">
        <f t="shared" si="9"/>
        <v>-1.888918197705479</v>
      </c>
      <c r="R52" s="13">
        <f t="shared" si="10"/>
        <v>3.016806114153667</v>
      </c>
      <c r="S52" s="13">
        <f t="shared" si="11"/>
        <v>4.484613187283344</v>
      </c>
      <c r="T52" s="13">
        <f t="shared" si="12"/>
        <v>2.000136372146571</v>
      </c>
      <c r="U52" s="13">
        <f t="shared" si="13"/>
        <v>20.488612812818843</v>
      </c>
    </row>
    <row r="53" spans="1:21" ht="12.75">
      <c r="A53" s="1" t="s">
        <v>12</v>
      </c>
      <c r="B53" s="50">
        <v>12.431735092216941</v>
      </c>
      <c r="C53" s="50">
        <v>11.461775599057331</v>
      </c>
      <c r="D53" s="50">
        <v>15.884641541429685</v>
      </c>
      <c r="E53" s="50">
        <v>19.76802118555799</v>
      </c>
      <c r="F53" s="50">
        <v>15.171389200935291</v>
      </c>
      <c r="G53" s="52">
        <v>14.927474381012825</v>
      </c>
      <c r="H53" s="12"/>
      <c r="I53" s="13"/>
      <c r="J53" s="13">
        <f t="shared" si="4"/>
        <v>-7.80228573054832</v>
      </c>
      <c r="K53" s="13">
        <f t="shared" si="5"/>
        <v>38.58796487636795</v>
      </c>
      <c r="L53" s="13">
        <f t="shared" si="6"/>
        <v>24.44738607415114</v>
      </c>
      <c r="M53" s="13">
        <f t="shared" si="7"/>
        <v>-23.252868567243752</v>
      </c>
      <c r="N53" s="13">
        <f t="shared" si="8"/>
        <v>-1.6077289738729377</v>
      </c>
      <c r="O53" s="12"/>
      <c r="P53" s="13">
        <v>0</v>
      </c>
      <c r="Q53" s="13">
        <f t="shared" si="9"/>
        <v>-7.80228573054832</v>
      </c>
      <c r="R53" s="13">
        <f t="shared" si="10"/>
        <v>27.77493586856177</v>
      </c>
      <c r="S53" s="13">
        <f t="shared" si="11"/>
        <v>59.012567746348054</v>
      </c>
      <c r="T53" s="13">
        <f t="shared" si="12"/>
        <v>22.037584362890314</v>
      </c>
      <c r="U53" s="13">
        <f t="shared" si="13"/>
        <v>20.075550760073497</v>
      </c>
    </row>
    <row r="54" spans="1:21" ht="12.75">
      <c r="A54" s="2" t="s">
        <v>4</v>
      </c>
      <c r="B54" s="50">
        <v>3.761897670294424</v>
      </c>
      <c r="C54" s="50">
        <v>3.7569652430055926</v>
      </c>
      <c r="D54" s="50">
        <v>3.9888113560112117</v>
      </c>
      <c r="E54" s="50">
        <v>4.149954208491125</v>
      </c>
      <c r="F54" s="50">
        <v>4.556434030598492</v>
      </c>
      <c r="G54" s="52">
        <v>4.504859341288228</v>
      </c>
      <c r="H54" s="12"/>
      <c r="I54" s="13"/>
      <c r="J54" s="13">
        <f t="shared" si="4"/>
        <v>-0.1311154029462216</v>
      </c>
      <c r="K54" s="13">
        <f t="shared" si="5"/>
        <v>6.171100822325968</v>
      </c>
      <c r="L54" s="13">
        <f t="shared" si="6"/>
        <v>4.039871482943596</v>
      </c>
      <c r="M54" s="13">
        <f t="shared" si="7"/>
        <v>9.794802585428002</v>
      </c>
      <c r="N54" s="13">
        <f t="shared" si="8"/>
        <v>-1.1319090535255754</v>
      </c>
      <c r="O54" s="12"/>
      <c r="P54" s="13">
        <v>0</v>
      </c>
      <c r="Q54" s="13">
        <f t="shared" si="9"/>
        <v>-0.1311154029462216</v>
      </c>
      <c r="R54" s="13">
        <f t="shared" si="10"/>
        <v>6.031894155670329</v>
      </c>
      <c r="S54" s="13">
        <f t="shared" si="11"/>
        <v>10.315446410490225</v>
      </c>
      <c r="T54" s="13">
        <f t="shared" si="12"/>
        <v>21.120626607631365</v>
      </c>
      <c r="U54" s="13">
        <f t="shared" si="13"/>
        <v>19.749651269372663</v>
      </c>
    </row>
    <row r="55" spans="1:21" ht="12.75">
      <c r="A55" s="1" t="s">
        <v>17</v>
      </c>
      <c r="B55" s="50">
        <v>3.49329321601612</v>
      </c>
      <c r="C55" s="50">
        <v>3.7647922027434997</v>
      </c>
      <c r="D55" s="50">
        <v>3.8504490826297206</v>
      </c>
      <c r="E55" s="50">
        <v>3.91776020580095</v>
      </c>
      <c r="F55" s="50">
        <v>3.5450091136722914</v>
      </c>
      <c r="G55" s="52">
        <v>4.0669069367861095</v>
      </c>
      <c r="H55" s="12"/>
      <c r="I55" s="13"/>
      <c r="J55" s="13">
        <f t="shared" si="4"/>
        <v>7.772006812442925</v>
      </c>
      <c r="K55" s="13">
        <f t="shared" si="5"/>
        <v>2.2752087040501294</v>
      </c>
      <c r="L55" s="13">
        <f t="shared" si="6"/>
        <v>1.7481369504374271</v>
      </c>
      <c r="M55" s="13">
        <f t="shared" si="7"/>
        <v>-9.514392728190288</v>
      </c>
      <c r="N55" s="13">
        <f t="shared" si="8"/>
        <v>14.722044609165536</v>
      </c>
      <c r="O55" s="12"/>
      <c r="P55" s="13">
        <v>0</v>
      </c>
      <c r="Q55" s="13">
        <f t="shared" si="9"/>
        <v>7.772006812442925</v>
      </c>
      <c r="R55" s="13">
        <f t="shared" si="10"/>
        <v>10.224044891969129</v>
      </c>
      <c r="S55" s="13">
        <f t="shared" si="11"/>
        <v>12.150912148992404</v>
      </c>
      <c r="T55" s="13">
        <f t="shared" si="12"/>
        <v>1.480433918889588</v>
      </c>
      <c r="U55" s="13">
        <f t="shared" si="13"/>
        <v>16.420428670003247</v>
      </c>
    </row>
    <row r="56" spans="1:21" ht="12.75">
      <c r="A56" s="4" t="s">
        <v>7</v>
      </c>
      <c r="B56" s="50">
        <v>0.6437252106138585</v>
      </c>
      <c r="C56" s="50">
        <v>0.6414473501590622</v>
      </c>
      <c r="D56" s="50">
        <v>0.6140068424264488</v>
      </c>
      <c r="E56" s="50">
        <v>0.6789543303607074</v>
      </c>
      <c r="F56" s="50">
        <v>0.6882209848641562</v>
      </c>
      <c r="G56" s="52">
        <v>0.7452267947205734</v>
      </c>
      <c r="H56" s="12"/>
      <c r="I56" s="13"/>
      <c r="J56" s="13">
        <f t="shared" si="4"/>
        <v>-0.35385602695660623</v>
      </c>
      <c r="K56" s="13">
        <f t="shared" si="5"/>
        <v>-4.2779049170300425</v>
      </c>
      <c r="L56" s="13">
        <f t="shared" si="6"/>
        <v>10.577648887038023</v>
      </c>
      <c r="M56" s="13">
        <f t="shared" si="7"/>
        <v>1.3648420945375932</v>
      </c>
      <c r="N56" s="13">
        <f t="shared" si="8"/>
        <v>8.283067664330119</v>
      </c>
      <c r="O56" s="12"/>
      <c r="P56" s="13">
        <v>0</v>
      </c>
      <c r="Q56" s="13">
        <f t="shared" si="9"/>
        <v>-0.35385602695660623</v>
      </c>
      <c r="R56" s="13">
        <f t="shared" si="10"/>
        <v>-4.6166233196102695</v>
      </c>
      <c r="S56" s="13">
        <f t="shared" si="11"/>
        <v>5.472695362242291</v>
      </c>
      <c r="T56" s="13">
        <f t="shared" si="12"/>
        <v>6.912231106789562</v>
      </c>
      <c r="U56" s="13">
        <f t="shared" si="13"/>
        <v>15.767843550809928</v>
      </c>
    </row>
    <row r="57" spans="1:21" ht="12.75">
      <c r="A57" s="5" t="s">
        <v>10</v>
      </c>
      <c r="B57" s="50">
        <v>0.32776078964458305</v>
      </c>
      <c r="C57" s="50">
        <v>0.32376818280594677</v>
      </c>
      <c r="D57" s="50">
        <v>0.3445214353112288</v>
      </c>
      <c r="E57" s="50">
        <v>0.3068596939144007</v>
      </c>
      <c r="F57" s="50">
        <v>0.2897492539817052</v>
      </c>
      <c r="G57" s="52">
        <v>0.3787312398313019</v>
      </c>
      <c r="H57" s="12"/>
      <c r="I57" s="13"/>
      <c r="J57" s="13">
        <f t="shared" si="4"/>
        <v>-1.2181465766438322</v>
      </c>
      <c r="K57" s="13">
        <f t="shared" si="5"/>
        <v>6.409911043581658</v>
      </c>
      <c r="L57" s="13">
        <f t="shared" si="6"/>
        <v>-10.931610499882467</v>
      </c>
      <c r="M57" s="13">
        <f t="shared" si="7"/>
        <v>-5.575981555097471</v>
      </c>
      <c r="N57" s="13">
        <f t="shared" si="8"/>
        <v>30.709996532110154</v>
      </c>
      <c r="O57" s="12"/>
      <c r="P57" s="13">
        <v>0</v>
      </c>
      <c r="Q57" s="13">
        <f t="shared" si="9"/>
        <v>-1.2181465766438322</v>
      </c>
      <c r="R57" s="13">
        <f t="shared" si="10"/>
        <v>5.113682354994523</v>
      </c>
      <c r="S57" s="13">
        <f t="shared" si="11"/>
        <v>-6.376935982137169</v>
      </c>
      <c r="T57" s="13">
        <f t="shared" si="12"/>
        <v>-11.597340763090287</v>
      </c>
      <c r="U57" s="13">
        <f t="shared" si="13"/>
        <v>15.551112822857831</v>
      </c>
    </row>
    <row r="58" spans="1:21" ht="12.75">
      <c r="A58" s="1" t="s">
        <v>14</v>
      </c>
      <c r="B58" s="50">
        <v>0.661710784671554</v>
      </c>
      <c r="C58" s="50">
        <v>0.6742997569860452</v>
      </c>
      <c r="D58" s="50">
        <v>0.6863850180513142</v>
      </c>
      <c r="E58" s="50">
        <v>0.6383347181781138</v>
      </c>
      <c r="F58" s="50">
        <v>0.6563174623547352</v>
      </c>
      <c r="G58" s="52">
        <v>0.7633705378961081</v>
      </c>
      <c r="H58" s="12"/>
      <c r="I58" s="13"/>
      <c r="J58" s="13">
        <f t="shared" si="4"/>
        <v>1.9024886107515755</v>
      </c>
      <c r="K58" s="13">
        <f t="shared" si="5"/>
        <v>1.7922683406097093</v>
      </c>
      <c r="L58" s="13">
        <f t="shared" si="6"/>
        <v>-7.000487861698659</v>
      </c>
      <c r="M58" s="13">
        <f t="shared" si="7"/>
        <v>2.8171339682018726</v>
      </c>
      <c r="N58" s="13">
        <f t="shared" si="8"/>
        <v>16.311172821348976</v>
      </c>
      <c r="O58" s="12"/>
      <c r="P58" s="13">
        <v>0</v>
      </c>
      <c r="Q58" s="13">
        <f t="shared" si="9"/>
        <v>1.9024886107515755</v>
      </c>
      <c r="R58" s="13">
        <f t="shared" si="10"/>
        <v>3.728854652415478</v>
      </c>
      <c r="S58" s="13">
        <f t="shared" si="11"/>
        <v>-3.5326712266059133</v>
      </c>
      <c r="T58" s="13">
        <f t="shared" si="12"/>
        <v>-0.8150573395136291</v>
      </c>
      <c r="U58" s="13">
        <f t="shared" si="13"/>
        <v>15.36317007059418</v>
      </c>
    </row>
    <row r="59" spans="1:21" ht="12.75">
      <c r="A59" s="2" t="s">
        <v>0</v>
      </c>
      <c r="B59" s="50">
        <v>2.6212380528275148</v>
      </c>
      <c r="C59" s="50">
        <v>2.5918475930506393</v>
      </c>
      <c r="D59" s="50">
        <v>2.2228204963262366</v>
      </c>
      <c r="E59" s="50">
        <v>2.392225896098682</v>
      </c>
      <c r="F59" s="50">
        <v>2.512801474755633</v>
      </c>
      <c r="G59" s="52">
        <v>2.8282997364281686</v>
      </c>
      <c r="H59" s="12"/>
      <c r="I59" s="13"/>
      <c r="J59" s="13">
        <f t="shared" si="4"/>
        <v>-1.121243442394416</v>
      </c>
      <c r="K59" s="13">
        <f t="shared" si="5"/>
        <v>-14.237993688897916</v>
      </c>
      <c r="L59" s="13">
        <f t="shared" si="6"/>
        <v>7.6211911871619975</v>
      </c>
      <c r="M59" s="13">
        <f t="shared" si="7"/>
        <v>5.04030906335349</v>
      </c>
      <c r="N59" s="13">
        <f t="shared" si="8"/>
        <v>12.555638192755254</v>
      </c>
      <c r="O59" s="12"/>
      <c r="P59" s="13">
        <v>0</v>
      </c>
      <c r="Q59" s="13">
        <f t="shared" si="9"/>
        <v>-1.121243442394416</v>
      </c>
      <c r="R59" s="13">
        <f t="shared" si="10"/>
        <v>-15.199594560727036</v>
      </c>
      <c r="S59" s="13">
        <f t="shared" si="11"/>
        <v>-8.736793534711524</v>
      </c>
      <c r="T59" s="13">
        <f t="shared" si="12"/>
        <v>-4.136845867734593</v>
      </c>
      <c r="U59" s="13">
        <f t="shared" si="13"/>
        <v>7.899384925275953</v>
      </c>
    </row>
    <row r="60" spans="1:21" ht="12.75">
      <c r="A60" s="5" t="s">
        <v>18</v>
      </c>
      <c r="B60" s="50">
        <v>1.8807284734143017</v>
      </c>
      <c r="C60" s="50">
        <v>1.9202414704793567</v>
      </c>
      <c r="D60" s="50">
        <v>1.9905800194476744</v>
      </c>
      <c r="E60" s="50">
        <v>1.9098827073649096</v>
      </c>
      <c r="F60" s="50">
        <v>1.8539543568737753</v>
      </c>
      <c r="G60" s="52">
        <v>1.9799017308532163</v>
      </c>
      <c r="H60" s="12"/>
      <c r="I60" s="13"/>
      <c r="J60" s="13">
        <f t="shared" si="4"/>
        <v>2.1009410780771844</v>
      </c>
      <c r="K60" s="13">
        <f t="shared" si="5"/>
        <v>3.663005411020464</v>
      </c>
      <c r="L60" s="13">
        <f t="shared" si="6"/>
        <v>-4.053959714975733</v>
      </c>
      <c r="M60" s="13">
        <f t="shared" si="7"/>
        <v>-2.928365719814252</v>
      </c>
      <c r="N60" s="13">
        <f t="shared" si="8"/>
        <v>6.793445238415657</v>
      </c>
      <c r="O60" s="12"/>
      <c r="P60" s="13">
        <v>0</v>
      </c>
      <c r="Q60" s="13">
        <f t="shared" si="9"/>
        <v>2.1009410780771844</v>
      </c>
      <c r="R60" s="13">
        <f t="shared" si="10"/>
        <v>5.840904074469961</v>
      </c>
      <c r="S60" s="13">
        <f t="shared" si="11"/>
        <v>1.550156461324832</v>
      </c>
      <c r="T60" s="13">
        <f t="shared" si="12"/>
        <v>-1.423603508906325</v>
      </c>
      <c r="U60" s="13">
        <f t="shared" si="13"/>
        <v>5.273130004719604</v>
      </c>
    </row>
    <row r="61" spans="1:21" ht="12.75">
      <c r="A61" s="1" t="s">
        <v>20</v>
      </c>
      <c r="B61" s="50">
        <v>2.467609387247663</v>
      </c>
      <c r="C61" s="50">
        <v>2.3678665059522404</v>
      </c>
      <c r="D61" s="50">
        <v>2.3296096024400086</v>
      </c>
      <c r="E61" s="50">
        <v>2.45776267740073</v>
      </c>
      <c r="F61" s="50">
        <v>2.563218567303866</v>
      </c>
      <c r="G61" s="52">
        <v>2.581720929777328</v>
      </c>
      <c r="H61" s="12"/>
      <c r="I61" s="13"/>
      <c r="J61" s="13">
        <f t="shared" si="4"/>
        <v>-4.042085502303692</v>
      </c>
      <c r="K61" s="13">
        <f t="shared" si="5"/>
        <v>-1.6156697776696092</v>
      </c>
      <c r="L61" s="13">
        <f t="shared" si="6"/>
        <v>5.501053688416093</v>
      </c>
      <c r="M61" s="13">
        <f t="shared" si="7"/>
        <v>4.290727126455664</v>
      </c>
      <c r="N61" s="13">
        <f t="shared" si="8"/>
        <v>0.7218409974660602</v>
      </c>
      <c r="O61" s="12"/>
      <c r="P61" s="13">
        <v>0</v>
      </c>
      <c r="Q61" s="13">
        <f t="shared" si="9"/>
        <v>-4.042085502303692</v>
      </c>
      <c r="R61" s="13">
        <f t="shared" si="10"/>
        <v>-5.592448526125025</v>
      </c>
      <c r="S61" s="13">
        <f t="shared" si="11"/>
        <v>-0.39903843362810676</v>
      </c>
      <c r="T61" s="13">
        <f t="shared" si="12"/>
        <v>3.874567042510904</v>
      </c>
      <c r="U61" s="13">
        <f t="shared" si="13"/>
        <v>4.624376253364119</v>
      </c>
    </row>
    <row r="62" spans="1:21" ht="12.75">
      <c r="A62" s="4" t="s">
        <v>19</v>
      </c>
      <c r="B62" s="50">
        <v>1.0703953417667147</v>
      </c>
      <c r="C62" s="50">
        <v>1.039327958698695</v>
      </c>
      <c r="D62" s="50">
        <v>1.0263484334471955</v>
      </c>
      <c r="E62" s="50">
        <v>1.0416190607826252</v>
      </c>
      <c r="F62" s="50">
        <v>1.0730582873760335</v>
      </c>
      <c r="G62" s="52">
        <v>1.0948676733974363</v>
      </c>
      <c r="H62" s="12"/>
      <c r="I62" s="13"/>
      <c r="J62" s="13">
        <f t="shared" si="4"/>
        <v>-2.9024213630024036</v>
      </c>
      <c r="K62" s="13">
        <f t="shared" si="5"/>
        <v>-1.248838265425917</v>
      </c>
      <c r="L62" s="13">
        <f t="shared" si="6"/>
        <v>1.4878599545517233</v>
      </c>
      <c r="M62" s="13">
        <f t="shared" si="7"/>
        <v>3.0183036944222437</v>
      </c>
      <c r="N62" s="13">
        <f t="shared" si="8"/>
        <v>2.0324511984091345</v>
      </c>
      <c r="O62" s="12"/>
      <c r="P62" s="13">
        <v>0</v>
      </c>
      <c r="Q62" s="13">
        <f t="shared" si="9"/>
        <v>-2.9024213630024036</v>
      </c>
      <c r="R62" s="13">
        <f t="shared" si="10"/>
        <v>-4.115013079823257</v>
      </c>
      <c r="S62" s="13">
        <f t="shared" si="11"/>
        <v>-2.6883787570107955</v>
      </c>
      <c r="T62" s="13">
        <f t="shared" si="12"/>
        <v>0.24878150206852467</v>
      </c>
      <c r="U62" s="13">
        <f t="shared" si="13"/>
        <v>2.2862890630978967</v>
      </c>
    </row>
    <row r="63" spans="1:21" ht="12.75">
      <c r="A63" s="2" t="s">
        <v>15</v>
      </c>
      <c r="B63" s="50">
        <v>3.863929898625726</v>
      </c>
      <c r="C63" s="50">
        <v>1.4458333241681016</v>
      </c>
      <c r="D63" s="50">
        <v>1.7581511845053015</v>
      </c>
      <c r="E63" s="50">
        <v>3.6742544837678963</v>
      </c>
      <c r="F63" s="50">
        <v>3.594913023263653</v>
      </c>
      <c r="G63" s="52">
        <v>3.840329490138227</v>
      </c>
      <c r="H63" s="12"/>
      <c r="I63" s="13"/>
      <c r="J63" s="13">
        <f t="shared" si="4"/>
        <v>-62.581274451114204</v>
      </c>
      <c r="K63" s="13">
        <f t="shared" si="5"/>
        <v>21.601235434029036</v>
      </c>
      <c r="L63" s="13">
        <f t="shared" si="6"/>
        <v>108.98398932636368</v>
      </c>
      <c r="M63" s="13">
        <f t="shared" si="7"/>
        <v>-2.1593893633322807</v>
      </c>
      <c r="N63" s="13">
        <f t="shared" si="8"/>
        <v>6.8267706419159</v>
      </c>
      <c r="O63" s="12"/>
      <c r="P63" s="13">
        <v>0</v>
      </c>
      <c r="Q63" s="13">
        <f t="shared" si="9"/>
        <v>-62.581274451114204</v>
      </c>
      <c r="R63" s="13">
        <f t="shared" si="10"/>
        <v>-54.498367448886206</v>
      </c>
      <c r="S63" s="13">
        <f t="shared" si="11"/>
        <v>-4.908873086059117</v>
      </c>
      <c r="T63" s="13">
        <f t="shared" si="12"/>
        <v>-6.962260766111555</v>
      </c>
      <c r="U63" s="13">
        <f t="shared" si="13"/>
        <v>-0.6107876981901939</v>
      </c>
    </row>
    <row r="64" spans="1:21" ht="12.75">
      <c r="A64" s="1" t="s">
        <v>13</v>
      </c>
      <c r="B64" s="50">
        <v>0.4873006572033767</v>
      </c>
      <c r="C64" s="50">
        <v>0.5138618099872568</v>
      </c>
      <c r="D64" s="50">
        <v>0.3739339900972359</v>
      </c>
      <c r="E64" s="50">
        <v>0.396353007119727</v>
      </c>
      <c r="F64" s="50">
        <v>0.35642275425971337</v>
      </c>
      <c r="G64" s="52">
        <v>0.4506673954960904</v>
      </c>
      <c r="H64" s="12"/>
      <c r="I64" s="13"/>
      <c r="J64" s="13">
        <f t="shared" si="4"/>
        <v>5.4506704210732835</v>
      </c>
      <c r="K64" s="13">
        <f t="shared" si="5"/>
        <v>-27.23063227708846</v>
      </c>
      <c r="L64" s="13">
        <f t="shared" si="6"/>
        <v>5.9954477571459535</v>
      </c>
      <c r="M64" s="13">
        <f t="shared" si="7"/>
        <v>-10.074416528383196</v>
      </c>
      <c r="N64" s="13">
        <f t="shared" si="8"/>
        <v>26.44181386009494</v>
      </c>
      <c r="O64" s="12"/>
      <c r="P64" s="13">
        <v>0</v>
      </c>
      <c r="Q64" s="13">
        <f t="shared" si="9"/>
        <v>5.4506704210732835</v>
      </c>
      <c r="R64" s="13">
        <f t="shared" si="10"/>
        <v>-23.264213875013667</v>
      </c>
      <c r="S64" s="13">
        <f t="shared" si="11"/>
        <v>-18.66355990685487</v>
      </c>
      <c r="T64" s="13">
        <f t="shared" si="12"/>
        <v>-26.857731671197186</v>
      </c>
      <c r="U64" s="13">
        <f t="shared" si="13"/>
        <v>-7.517589226643963</v>
      </c>
    </row>
    <row r="65" spans="1:21" ht="12.75">
      <c r="A65" s="1" t="s">
        <v>28</v>
      </c>
      <c r="B65" s="50">
        <v>0.3154844627406899</v>
      </c>
      <c r="C65" s="50">
        <v>0.28249910651683224</v>
      </c>
      <c r="D65" s="50">
        <v>0.3204424494716793</v>
      </c>
      <c r="E65" s="50">
        <v>0.2968069265126871</v>
      </c>
      <c r="F65" s="50">
        <v>0.2426782577810436</v>
      </c>
      <c r="G65" s="52">
        <v>0.2435955023074455</v>
      </c>
      <c r="H65" s="12"/>
      <c r="I65" s="13"/>
      <c r="J65" s="13">
        <f t="shared" si="4"/>
        <v>-10.45546139968539</v>
      </c>
      <c r="K65" s="13">
        <f t="shared" si="5"/>
        <v>13.431314322612309</v>
      </c>
      <c r="L65" s="13">
        <f t="shared" si="6"/>
        <v>-7.3759025990347595</v>
      </c>
      <c r="M65" s="13">
        <f t="shared" si="7"/>
        <v>-18.236996477011033</v>
      </c>
      <c r="N65" s="13">
        <f t="shared" si="8"/>
        <v>0.37796732792992316</v>
      </c>
      <c r="O65" s="12"/>
      <c r="P65" s="13">
        <v>0</v>
      </c>
      <c r="Q65" s="13">
        <f t="shared" si="9"/>
        <v>-10.45546139968539</v>
      </c>
      <c r="R65" s="13">
        <f t="shared" si="10"/>
        <v>1.571547038455762</v>
      </c>
      <c r="S65" s="13">
        <f t="shared" si="11"/>
        <v>-5.920271339433498</v>
      </c>
      <c r="T65" s="13">
        <f t="shared" si="12"/>
        <v>-23.077588140842565</v>
      </c>
      <c r="U65" s="13">
        <f t="shared" si="13"/>
        <v>-22.786846556159247</v>
      </c>
    </row>
    <row r="66" spans="1:21" ht="12.75">
      <c r="A66" s="1" t="s">
        <v>3</v>
      </c>
      <c r="B66" s="50">
        <v>2.456991301249229</v>
      </c>
      <c r="C66" s="50">
        <v>2.1555195752705956</v>
      </c>
      <c r="D66" s="50">
        <v>1.983512375286808</v>
      </c>
      <c r="E66" s="50">
        <v>1.3518971625128815</v>
      </c>
      <c r="F66" s="50">
        <v>0.8889099494423144</v>
      </c>
      <c r="G66" s="52">
        <v>1.1594110594872329</v>
      </c>
      <c r="H66" s="12"/>
      <c r="I66" s="13"/>
      <c r="J66" s="13">
        <f t="shared" si="4"/>
        <v>-12.269954957730363</v>
      </c>
      <c r="K66" s="13">
        <f t="shared" si="5"/>
        <v>-7.979848661879785</v>
      </c>
      <c r="L66" s="13">
        <f t="shared" si="6"/>
        <v>-31.843270586229508</v>
      </c>
      <c r="M66" s="13">
        <f t="shared" si="7"/>
        <v>-34.24722130564835</v>
      </c>
      <c r="N66" s="13">
        <f t="shared" si="8"/>
        <v>30.430653882839977</v>
      </c>
      <c r="O66" s="12"/>
      <c r="P66" s="13">
        <v>0</v>
      </c>
      <c r="Q66" s="13">
        <f t="shared" si="9"/>
        <v>-12.269954957730363</v>
      </c>
      <c r="R66" s="13">
        <f t="shared" si="10"/>
        <v>-19.27067978310245</v>
      </c>
      <c r="S66" s="13">
        <f t="shared" si="11"/>
        <v>-44.97753566219282</v>
      </c>
      <c r="T66" s="13">
        <f t="shared" si="12"/>
        <v>-63.82120079178309</v>
      </c>
      <c r="U66" s="13">
        <f t="shared" si="13"/>
        <v>-52.811755625762956</v>
      </c>
    </row>
    <row r="67" spans="2:21" ht="12.75">
      <c r="B67" s="50"/>
      <c r="C67" s="50"/>
      <c r="D67" s="52"/>
      <c r="E67" s="52"/>
      <c r="F67" s="52"/>
      <c r="G67" s="52"/>
      <c r="H67" s="12"/>
      <c r="I67" s="13"/>
      <c r="J67" s="13"/>
      <c r="K67" s="13"/>
      <c r="L67" s="13"/>
      <c r="M67" s="13"/>
      <c r="N67" s="13"/>
      <c r="O67" s="12"/>
      <c r="P67" s="13"/>
      <c r="Q67" s="13"/>
      <c r="R67" s="13"/>
      <c r="S67" s="13"/>
      <c r="T67" s="13"/>
      <c r="U67" s="13"/>
    </row>
    <row r="68" spans="1:21" ht="12.75">
      <c r="A68" s="7" t="s">
        <v>23</v>
      </c>
      <c r="B68" s="50">
        <v>2.24574264085243</v>
      </c>
      <c r="C68" s="50">
        <v>1.7900740958852512</v>
      </c>
      <c r="D68" s="52">
        <v>2.1041301974227236</v>
      </c>
      <c r="E68" s="52">
        <v>2.4446346102926517</v>
      </c>
      <c r="F68" s="52">
        <v>2.458521934148907</v>
      </c>
      <c r="G68" s="52">
        <v>2.6571176901547804</v>
      </c>
      <c r="H68" s="12"/>
      <c r="I68" s="13"/>
      <c r="J68" s="13">
        <f aca="true" t="shared" si="14" ref="J68:N70">+C68/B68*100-100</f>
        <v>-20.290327870971808</v>
      </c>
      <c r="K68" s="13">
        <f t="shared" si="14"/>
        <v>17.544307370257826</v>
      </c>
      <c r="L68" s="13">
        <f t="shared" si="14"/>
        <v>16.182668415053428</v>
      </c>
      <c r="M68" s="13">
        <f t="shared" si="14"/>
        <v>0.568073600765743</v>
      </c>
      <c r="N68" s="13">
        <f t="shared" si="14"/>
        <v>8.077851706237624</v>
      </c>
      <c r="O68" s="12"/>
      <c r="P68" s="13">
        <v>0</v>
      </c>
      <c r="Q68" s="13">
        <f aca="true" t="shared" si="15" ref="Q68:U70">+C68/$B68*100-100</f>
        <v>-20.290327870971808</v>
      </c>
      <c r="R68" s="13">
        <f t="shared" si="15"/>
        <v>-6.30581798883037</v>
      </c>
      <c r="S68" s="13">
        <f t="shared" si="15"/>
        <v>8.85640081023385</v>
      </c>
      <c r="T68" s="13">
        <f t="shared" si="15"/>
        <v>9.47478528598053</v>
      </c>
      <c r="U68" s="13">
        <f t="shared" si="15"/>
        <v>18.31799609710407</v>
      </c>
    </row>
    <row r="69" spans="1:21" ht="12.75">
      <c r="A69" s="8" t="s">
        <v>24</v>
      </c>
      <c r="B69" s="50">
        <v>0.712313835021213</v>
      </c>
      <c r="C69" s="50">
        <v>0.6877093129174107</v>
      </c>
      <c r="D69" s="52">
        <v>0.6588132140770181</v>
      </c>
      <c r="E69" s="52">
        <v>0.7591885900565347</v>
      </c>
      <c r="F69" s="52">
        <v>0.7487674904617084</v>
      </c>
      <c r="G69" s="52">
        <v>0.8247416780005695</v>
      </c>
      <c r="H69" s="12"/>
      <c r="I69" s="13"/>
      <c r="J69" s="13">
        <f t="shared" si="14"/>
        <v>-3.454168779842618</v>
      </c>
      <c r="K69" s="13">
        <f t="shared" si="14"/>
        <v>-4.201789665725059</v>
      </c>
      <c r="L69" s="13">
        <f t="shared" si="14"/>
        <v>15.235786689576372</v>
      </c>
      <c r="M69" s="13">
        <f t="shared" si="14"/>
        <v>-1.3726628312538622</v>
      </c>
      <c r="N69" s="13">
        <f t="shared" si="14"/>
        <v>10.14656599100124</v>
      </c>
      <c r="O69" s="12"/>
      <c r="P69" s="13">
        <v>0</v>
      </c>
      <c r="Q69" s="13">
        <f t="shared" si="15"/>
        <v>-3.454168779842618</v>
      </c>
      <c r="R69" s="13">
        <f t="shared" si="15"/>
        <v>-7.510821538739549</v>
      </c>
      <c r="S69" s="13">
        <f t="shared" si="15"/>
        <v>6.580632402559701</v>
      </c>
      <c r="T69" s="13">
        <f t="shared" si="15"/>
        <v>5.11763967625447</v>
      </c>
      <c r="U69" s="13">
        <f t="shared" si="15"/>
        <v>15.783470354188523</v>
      </c>
    </row>
    <row r="70" spans="1:21" ht="12.75">
      <c r="A70" s="9" t="s">
        <v>25</v>
      </c>
      <c r="B70" s="50">
        <v>0.2613752027897487</v>
      </c>
      <c r="C70" s="50">
        <v>0.27722778014076255</v>
      </c>
      <c r="D70" s="52">
        <v>0.2589082679860893</v>
      </c>
      <c r="E70" s="52">
        <v>0.30542771657880086</v>
      </c>
      <c r="F70" s="52">
        <v>0.2833393543904242</v>
      </c>
      <c r="G70" s="52">
        <v>0.3766612858655067</v>
      </c>
      <c r="H70" s="12"/>
      <c r="I70" s="13"/>
      <c r="J70" s="13">
        <f t="shared" si="14"/>
        <v>6.065065538663887</v>
      </c>
      <c r="K70" s="13">
        <f t="shared" si="14"/>
        <v>-6.608108374049493</v>
      </c>
      <c r="L70" s="13">
        <f t="shared" si="14"/>
        <v>17.96754076436484</v>
      </c>
      <c r="M70" s="13">
        <f t="shared" si="14"/>
        <v>-7.231944250441941</v>
      </c>
      <c r="N70" s="13">
        <f t="shared" si="14"/>
        <v>32.93645235969959</v>
      </c>
      <c r="O70" s="12"/>
      <c r="P70" s="13">
        <v>0</v>
      </c>
      <c r="Q70" s="13">
        <f t="shared" si="15"/>
        <v>6.065065538663887</v>
      </c>
      <c r="R70" s="13">
        <f t="shared" si="15"/>
        <v>-0.94382893913766</v>
      </c>
      <c r="S70" s="13">
        <f t="shared" si="15"/>
        <v>16.854128975841746</v>
      </c>
      <c r="T70" s="13">
        <f t="shared" si="15"/>
        <v>8.403303513969362</v>
      </c>
      <c r="U70" s="13">
        <f t="shared" si="15"/>
        <v>44.107505932188445</v>
      </c>
    </row>
    <row r="71" spans="2:21" ht="12.75">
      <c r="B71" s="50"/>
      <c r="C71" s="50"/>
      <c r="D71" s="50"/>
      <c r="E71" s="50"/>
      <c r="F71" s="52"/>
      <c r="G71" s="52"/>
      <c r="H71" s="12"/>
      <c r="I71" s="13"/>
      <c r="J71" s="13"/>
      <c r="K71" s="13"/>
      <c r="L71" s="13"/>
      <c r="M71" s="13"/>
      <c r="N71" s="13"/>
      <c r="O71" s="12"/>
      <c r="P71" s="13"/>
      <c r="Q71" s="13"/>
      <c r="R71" s="13"/>
      <c r="S71" s="13"/>
      <c r="T71" s="13"/>
      <c r="U71" s="13"/>
    </row>
    <row r="72" spans="1:21" ht="12.75">
      <c r="A72" s="17" t="s">
        <v>26</v>
      </c>
      <c r="B72" s="102">
        <v>0.29225725854249984</v>
      </c>
      <c r="C72" s="103">
        <v>0.2406317565418373</v>
      </c>
      <c r="D72" s="103">
        <v>0.27457131552209213</v>
      </c>
      <c r="E72" s="102">
        <v>0.39800216485806966</v>
      </c>
      <c r="F72" s="103">
        <v>0.40236910888077554</v>
      </c>
      <c r="G72" s="103">
        <v>0.40608508095259527</v>
      </c>
      <c r="H72" s="21"/>
      <c r="I72" s="20"/>
      <c r="J72" s="20">
        <f>+C72/B72*100-100</f>
        <v>-17.66440370313512</v>
      </c>
      <c r="K72" s="20">
        <f>+D72/C72*100-100</f>
        <v>14.10435574589421</v>
      </c>
      <c r="L72" s="20">
        <f>+E72/D72*100-100</f>
        <v>44.95402190912628</v>
      </c>
      <c r="M72" s="20">
        <f>+F72/E72*100-100</f>
        <v>1.0972161481240192</v>
      </c>
      <c r="N72" s="20">
        <f>+G72/F72*100-100</f>
        <v>0.9235232004156728</v>
      </c>
      <c r="O72" s="21"/>
      <c r="P72" s="20">
        <v>0</v>
      </c>
      <c r="Q72" s="20">
        <f>+C72/$B72*100-100</f>
        <v>-17.66440370313512</v>
      </c>
      <c r="R72" s="20">
        <f>+D72/$B72*100-100</f>
        <v>-6.051498295922002</v>
      </c>
      <c r="S72" s="20">
        <f>+E72/$B72*100-100</f>
        <v>36.18213174342512</v>
      </c>
      <c r="T72" s="20">
        <f>+F72/$B72*100-100</f>
        <v>37.67634408377347</v>
      </c>
      <c r="U72" s="20">
        <f>+G72/$B72*100-100</f>
        <v>38.94781706287122</v>
      </c>
    </row>
    <row r="73" ht="12.75">
      <c r="A73" t="s">
        <v>59</v>
      </c>
    </row>
  </sheetData>
  <sheetProtection/>
  <printOptions/>
  <pageMargins left="0.7086614173228347" right="0.7086614173228347" top="0.29" bottom="0.27" header="0.31496062992125984" footer="0.31496062992125984"/>
  <pageSetup fitToHeight="1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E42">
      <selection activeCell="A1" sqref="A1:U73"/>
    </sheetView>
  </sheetViews>
  <sheetFormatPr defaultColWidth="9.140625" defaultRowHeight="12.75"/>
  <cols>
    <col min="1" max="1" width="34.00390625" style="0" customWidth="1"/>
    <col min="2" max="2" width="10.57421875" style="0" customWidth="1"/>
    <col min="3" max="4" width="10.140625" style="0" customWidth="1"/>
    <col min="5" max="5" width="10.57421875" style="0" customWidth="1"/>
    <col min="6" max="6" width="9.8515625" style="0" customWidth="1"/>
    <col min="7" max="7" width="11.00390625" style="0" customWidth="1"/>
    <col min="8" max="8" width="2.7109375" style="0" customWidth="1"/>
    <col min="9" max="11" width="5.57421875" style="0" bestFit="1" customWidth="1"/>
    <col min="12" max="12" width="6.57421875" style="0" customWidth="1"/>
    <col min="13" max="13" width="5.57421875" style="0" bestFit="1" customWidth="1"/>
    <col min="14" max="14" width="5.57421875" style="0" customWidth="1"/>
    <col min="15" max="15" width="2.8515625" style="0" customWidth="1"/>
    <col min="16" max="16" width="5.57421875" style="0" bestFit="1" customWidth="1"/>
    <col min="17" max="17" width="5.140625" style="0" bestFit="1" customWidth="1"/>
    <col min="18" max="18" width="6.140625" style="0" bestFit="1" customWidth="1"/>
    <col min="19" max="19" width="6.7109375" style="0" customWidth="1"/>
    <col min="20" max="20" width="6.8515625" style="0" customWidth="1"/>
    <col min="21" max="21" width="5.57421875" style="0" customWidth="1"/>
  </cols>
  <sheetData>
    <row r="1" spans="1:21" ht="12.75">
      <c r="A1" s="11" t="s">
        <v>214</v>
      </c>
      <c r="B1" s="11" t="s">
        <v>198</v>
      </c>
      <c r="C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1"/>
      <c r="G4" s="31" t="s">
        <v>144</v>
      </c>
      <c r="H4" s="30"/>
      <c r="I4" s="30"/>
      <c r="J4" s="30"/>
      <c r="K4" s="30"/>
      <c r="L4" s="30"/>
      <c r="M4" s="31"/>
      <c r="N4" s="31" t="s">
        <v>145</v>
      </c>
      <c r="O4" s="30"/>
      <c r="P4" s="30"/>
      <c r="Q4" s="30"/>
      <c r="R4" s="30"/>
      <c r="S4" s="30"/>
      <c r="T4" s="31"/>
      <c r="U4" s="31" t="s">
        <v>151</v>
      </c>
    </row>
    <row r="5" spans="1:21" ht="12.75">
      <c r="A5" s="1"/>
      <c r="B5" s="1"/>
      <c r="C5" s="1"/>
      <c r="D5" s="1"/>
      <c r="E5" s="1"/>
      <c r="F5" s="14"/>
      <c r="G5" s="14"/>
      <c r="H5" s="1"/>
      <c r="I5" s="1"/>
      <c r="J5" s="1"/>
      <c r="K5" s="1"/>
      <c r="L5" s="1"/>
      <c r="M5" s="14"/>
      <c r="N5" s="14"/>
      <c r="O5" s="1"/>
      <c r="P5" s="1"/>
      <c r="Q5" s="1"/>
      <c r="R5" s="1"/>
      <c r="S5" s="1"/>
      <c r="T5" s="14"/>
      <c r="U5" s="14"/>
    </row>
    <row r="6" spans="1:21" ht="12.75">
      <c r="A6" s="2" t="s">
        <v>0</v>
      </c>
      <c r="B6" s="50">
        <v>1.3700557999652467</v>
      </c>
      <c r="C6" s="50">
        <v>1.418641226395616</v>
      </c>
      <c r="D6" s="50">
        <v>1.4580093633698181</v>
      </c>
      <c r="E6" s="50">
        <v>1.4448168129564731</v>
      </c>
      <c r="F6" s="50">
        <v>1.400943639128852</v>
      </c>
      <c r="G6" s="52">
        <v>1.2230584968350435</v>
      </c>
      <c r="H6" s="12"/>
      <c r="I6" s="13"/>
      <c r="J6" s="13">
        <f>+C6/B6*100-100</f>
        <v>3.5462370533814607</v>
      </c>
      <c r="K6" s="13">
        <f aca="true" t="shared" si="0" ref="K6:N35">+D6/C6*100-100</f>
        <v>2.7750594189501925</v>
      </c>
      <c r="L6" s="13">
        <f t="shared" si="0"/>
        <v>-0.904833037755921</v>
      </c>
      <c r="M6" s="13">
        <f t="shared" si="0"/>
        <v>-3.0365907590627472</v>
      </c>
      <c r="N6" s="13">
        <f t="shared" si="0"/>
        <v>-12.69752310695543</v>
      </c>
      <c r="O6" s="12"/>
      <c r="P6" s="13">
        <v>0</v>
      </c>
      <c r="Q6" s="13">
        <f>+C6/$B6*100-100</f>
        <v>3.5462370533814607</v>
      </c>
      <c r="R6" s="13">
        <f aca="true" t="shared" si="1" ref="R6:U35">+D6/$B6*100-100</f>
        <v>6.41970665769982</v>
      </c>
      <c r="S6" s="13">
        <f t="shared" si="1"/>
        <v>5.456785993178002</v>
      </c>
      <c r="T6" s="13">
        <f t="shared" si="1"/>
        <v>2.254494974904574</v>
      </c>
      <c r="U6" s="13">
        <f t="shared" si="1"/>
        <v>-10.729293152434522</v>
      </c>
    </row>
    <row r="7" spans="1:21" ht="12.75">
      <c r="A7" s="2" t="s">
        <v>1</v>
      </c>
      <c r="B7" s="50">
        <v>1.9632585401819196</v>
      </c>
      <c r="C7" s="50">
        <v>1.9244841176355425</v>
      </c>
      <c r="D7" s="50">
        <v>2.0830269572229505</v>
      </c>
      <c r="E7" s="50">
        <v>2.4369967874944756</v>
      </c>
      <c r="F7" s="50">
        <v>2.6874476088527675</v>
      </c>
      <c r="G7" s="52">
        <v>2.84899392369333</v>
      </c>
      <c r="H7" s="12"/>
      <c r="I7" s="13"/>
      <c r="J7" s="13">
        <f aca="true" t="shared" si="2" ref="J7:J35">+C7/B7*100-100</f>
        <v>-1.9750033810006613</v>
      </c>
      <c r="K7" s="13">
        <f t="shared" si="0"/>
        <v>8.238199428852482</v>
      </c>
      <c r="L7" s="13">
        <f t="shared" si="0"/>
        <v>16.993050860149722</v>
      </c>
      <c r="M7" s="13">
        <f t="shared" si="0"/>
        <v>10.27702714437244</v>
      </c>
      <c r="N7" s="13">
        <f t="shared" si="0"/>
        <v>6.011142851991224</v>
      </c>
      <c r="O7" s="12"/>
      <c r="P7" s="13">
        <v>0</v>
      </c>
      <c r="Q7" s="13">
        <f aca="true" t="shared" si="3" ref="Q7:Q35">+C7/$B7*100-100</f>
        <v>-1.9750033810006613</v>
      </c>
      <c r="R7" s="13">
        <f t="shared" si="1"/>
        <v>6.100491330598402</v>
      </c>
      <c r="S7" s="13">
        <f t="shared" si="1"/>
        <v>24.130201785275744</v>
      </c>
      <c r="T7" s="13">
        <f t="shared" si="1"/>
        <v>36.88709631711282</v>
      </c>
      <c r="U7" s="13">
        <f t="shared" si="1"/>
        <v>45.11557522267731</v>
      </c>
    </row>
    <row r="8" spans="1:21" ht="12.75">
      <c r="A8" s="1" t="s">
        <v>2</v>
      </c>
      <c r="B8" s="50">
        <v>1.974563988975486</v>
      </c>
      <c r="C8" s="50">
        <v>1.7295224985666429</v>
      </c>
      <c r="D8" s="50">
        <v>1.7356876559567573</v>
      </c>
      <c r="E8" s="50">
        <v>1.865940343964327</v>
      </c>
      <c r="F8" s="50">
        <v>2.004457313137053</v>
      </c>
      <c r="G8" s="52">
        <v>2.6501201633045297</v>
      </c>
      <c r="H8" s="12"/>
      <c r="I8" s="13"/>
      <c r="J8" s="13">
        <f t="shared" si="2"/>
        <v>-12.409903744673485</v>
      </c>
      <c r="K8" s="13">
        <f t="shared" si="0"/>
        <v>0.3564658681933395</v>
      </c>
      <c r="L8" s="13">
        <f t="shared" si="0"/>
        <v>7.5043852251038174</v>
      </c>
      <c r="M8" s="13">
        <f t="shared" si="0"/>
        <v>7.423440391370534</v>
      </c>
      <c r="N8" s="13">
        <f t="shared" si="0"/>
        <v>32.211354461671704</v>
      </c>
      <c r="O8" s="12"/>
      <c r="P8" s="13">
        <v>0</v>
      </c>
      <c r="Q8" s="13">
        <f t="shared" si="3"/>
        <v>-12.409903744673485</v>
      </c>
      <c r="R8" s="13">
        <f t="shared" si="1"/>
        <v>-12.097674947605569</v>
      </c>
      <c r="S8" s="13">
        <f t="shared" si="1"/>
        <v>-5.501145853850957</v>
      </c>
      <c r="T8" s="13">
        <f t="shared" si="1"/>
        <v>1.5139202542166004</v>
      </c>
      <c r="U8" s="13">
        <f t="shared" si="1"/>
        <v>34.21292893524105</v>
      </c>
    </row>
    <row r="9" spans="1:21" ht="12.75">
      <c r="A9" s="1" t="s">
        <v>3</v>
      </c>
      <c r="B9" s="50">
        <v>0.5895953803926955</v>
      </c>
      <c r="C9" s="50">
        <v>0.6298915738689254</v>
      </c>
      <c r="D9" s="50">
        <v>0.5517725197320684</v>
      </c>
      <c r="E9" s="50">
        <v>0.4653127823472237</v>
      </c>
      <c r="F9" s="50">
        <v>0.36538186126137673</v>
      </c>
      <c r="G9" s="52">
        <v>0.40577299134348405</v>
      </c>
      <c r="H9" s="12"/>
      <c r="I9" s="13"/>
      <c r="J9" s="13">
        <f t="shared" si="2"/>
        <v>6.834550408008781</v>
      </c>
      <c r="K9" s="13">
        <f t="shared" si="0"/>
        <v>-12.401984306129606</v>
      </c>
      <c r="L9" s="13">
        <f t="shared" si="0"/>
        <v>-15.669453315077774</v>
      </c>
      <c r="M9" s="13">
        <f t="shared" si="0"/>
        <v>-21.476074777433666</v>
      </c>
      <c r="N9" s="13">
        <f t="shared" si="0"/>
        <v>11.054497873175322</v>
      </c>
      <c r="O9" s="12"/>
      <c r="P9" s="13">
        <v>0</v>
      </c>
      <c r="Q9" s="13">
        <f t="shared" si="3"/>
        <v>6.834550408008781</v>
      </c>
      <c r="R9" s="13">
        <f t="shared" si="1"/>
        <v>-6.4150537671166035</v>
      </c>
      <c r="S9" s="13">
        <f t="shared" si="1"/>
        <v>-21.07930322701891</v>
      </c>
      <c r="T9" s="13">
        <f t="shared" si="1"/>
        <v>-38.028371080856004</v>
      </c>
      <c r="U9" s="13">
        <f t="shared" si="1"/>
        <v>-31.177718680017136</v>
      </c>
    </row>
    <row r="10" spans="1:21" ht="12.75">
      <c r="A10" s="2" t="s">
        <v>4</v>
      </c>
      <c r="B10" s="50">
        <v>0.20891395028149054</v>
      </c>
      <c r="C10" s="50">
        <v>0.27011288298863434</v>
      </c>
      <c r="D10" s="50">
        <v>0.12349487976220068</v>
      </c>
      <c r="E10" s="50">
        <v>0.4315804167001533</v>
      </c>
      <c r="F10" s="50">
        <v>0.26023415088769825</v>
      </c>
      <c r="G10" s="52">
        <v>0.3400789424971648</v>
      </c>
      <c r="H10" s="12"/>
      <c r="I10" s="13"/>
      <c r="J10" s="13">
        <f t="shared" si="2"/>
        <v>29.293846880346877</v>
      </c>
      <c r="K10" s="13">
        <f t="shared" si="0"/>
        <v>-54.28027038332821</v>
      </c>
      <c r="L10" s="13">
        <f t="shared" si="0"/>
        <v>249.47231620549462</v>
      </c>
      <c r="M10" s="13">
        <f t="shared" si="0"/>
        <v>-39.70204837433584</v>
      </c>
      <c r="N10" s="13">
        <f t="shared" si="0"/>
        <v>30.681903715213338</v>
      </c>
      <c r="O10" s="12"/>
      <c r="P10" s="13">
        <v>0</v>
      </c>
      <c r="Q10" s="13">
        <f t="shared" si="3"/>
        <v>29.293846880346877</v>
      </c>
      <c r="R10" s="13">
        <f t="shared" si="1"/>
        <v>-40.88720279531179</v>
      </c>
      <c r="S10" s="13">
        <f t="shared" si="1"/>
        <v>106.58286156508078</v>
      </c>
      <c r="T10" s="13">
        <f t="shared" si="1"/>
        <v>24.565233933425176</v>
      </c>
      <c r="U10" s="13">
        <f t="shared" si="1"/>
        <v>62.784219071508915</v>
      </c>
    </row>
    <row r="11" spans="1:21" ht="12.75">
      <c r="A11" s="1" t="s">
        <v>5</v>
      </c>
      <c r="B11" s="50">
        <v>2.549788442359687</v>
      </c>
      <c r="C11" s="50">
        <v>4.704929418380242</v>
      </c>
      <c r="D11" s="50">
        <v>5.57218161750335</v>
      </c>
      <c r="E11" s="50">
        <v>4.384446810910573</v>
      </c>
      <c r="F11" s="50">
        <v>4.038084020379798</v>
      </c>
      <c r="G11" s="52">
        <v>4.131425253833429</v>
      </c>
      <c r="H11" s="12"/>
      <c r="I11" s="13"/>
      <c r="J11" s="13">
        <f t="shared" si="2"/>
        <v>84.52234468621612</v>
      </c>
      <c r="K11" s="13">
        <f t="shared" si="0"/>
        <v>18.432841855928956</v>
      </c>
      <c r="L11" s="13">
        <f t="shared" si="0"/>
        <v>-21.315436001975627</v>
      </c>
      <c r="M11" s="13">
        <f t="shared" si="0"/>
        <v>-7.899805961127441</v>
      </c>
      <c r="N11" s="13">
        <f t="shared" si="0"/>
        <v>2.311522815834138</v>
      </c>
      <c r="O11" s="12"/>
      <c r="P11" s="13">
        <v>0</v>
      </c>
      <c r="Q11" s="13">
        <f t="shared" si="3"/>
        <v>84.52234468621612</v>
      </c>
      <c r="R11" s="13">
        <f t="shared" si="1"/>
        <v>118.53505667107842</v>
      </c>
      <c r="S11" s="13">
        <f t="shared" si="1"/>
        <v>71.95335652447352</v>
      </c>
      <c r="T11" s="13">
        <f t="shared" si="1"/>
        <v>58.36937501539444</v>
      </c>
      <c r="U11" s="13">
        <f t="shared" si="1"/>
        <v>62.030119252169214</v>
      </c>
    </row>
    <row r="12" spans="1:21" ht="12.75">
      <c r="A12" s="4" t="s">
        <v>6</v>
      </c>
      <c r="B12" s="50">
        <v>1.025710676621028</v>
      </c>
      <c r="C12" s="50">
        <v>0.3508414804796245</v>
      </c>
      <c r="D12" s="50">
        <v>1.0194191643284012</v>
      </c>
      <c r="E12" s="50">
        <v>1.1843366253459926</v>
      </c>
      <c r="F12" s="50">
        <v>1.034844366819251</v>
      </c>
      <c r="G12" s="52">
        <v>1.0258962373539975</v>
      </c>
      <c r="H12" s="12"/>
      <c r="I12" s="13"/>
      <c r="J12" s="13">
        <f t="shared" si="2"/>
        <v>-65.79527848580142</v>
      </c>
      <c r="K12" s="13">
        <f t="shared" si="0"/>
        <v>190.56403562508768</v>
      </c>
      <c r="L12" s="13">
        <f t="shared" si="0"/>
        <v>16.177590807431997</v>
      </c>
      <c r="M12" s="13">
        <f t="shared" si="0"/>
        <v>-12.622446636155388</v>
      </c>
      <c r="N12" s="13">
        <f t="shared" si="0"/>
        <v>-0.8646835941869142</v>
      </c>
      <c r="O12" s="12"/>
      <c r="P12" s="13">
        <v>0</v>
      </c>
      <c r="Q12" s="13">
        <f t="shared" si="3"/>
        <v>-65.79527848580142</v>
      </c>
      <c r="R12" s="13">
        <f t="shared" si="1"/>
        <v>-0.613380794022035</v>
      </c>
      <c r="S12" s="13">
        <f t="shared" si="1"/>
        <v>15.464979778461682</v>
      </c>
      <c r="T12" s="13">
        <f t="shared" si="1"/>
        <v>0.8904743224777576</v>
      </c>
      <c r="U12" s="13">
        <f t="shared" si="1"/>
        <v>0.018090942913914887</v>
      </c>
    </row>
    <row r="13" spans="1:21" ht="12.75">
      <c r="A13" s="4" t="s">
        <v>7</v>
      </c>
      <c r="B13" s="50">
        <v>0.3090465659828782</v>
      </c>
      <c r="C13" s="50">
        <v>0.31989457351002276</v>
      </c>
      <c r="D13" s="50">
        <v>0.3342302691090351</v>
      </c>
      <c r="E13" s="50">
        <v>0.4847897348617882</v>
      </c>
      <c r="F13" s="50">
        <v>0.43968334320554353</v>
      </c>
      <c r="G13" s="52">
        <v>0.46906708821893234</v>
      </c>
      <c r="H13" s="12"/>
      <c r="I13" s="13"/>
      <c r="J13" s="13">
        <f t="shared" si="2"/>
        <v>3.5101530711541926</v>
      </c>
      <c r="K13" s="13">
        <f t="shared" si="0"/>
        <v>4.48138130063127</v>
      </c>
      <c r="L13" s="13">
        <f t="shared" si="0"/>
        <v>45.04662792933232</v>
      </c>
      <c r="M13" s="13">
        <f t="shared" si="0"/>
        <v>-9.30432070083009</v>
      </c>
      <c r="N13" s="13">
        <f t="shared" si="0"/>
        <v>6.682933403654644</v>
      </c>
      <c r="O13" s="12"/>
      <c r="P13" s="13">
        <v>0</v>
      </c>
      <c r="Q13" s="13">
        <f t="shared" si="3"/>
        <v>3.5101530711541926</v>
      </c>
      <c r="R13" s="13">
        <f t="shared" si="1"/>
        <v>8.148837715139706</v>
      </c>
      <c r="S13" s="13">
        <f t="shared" si="1"/>
        <v>56.86624225057608</v>
      </c>
      <c r="T13" s="13">
        <f t="shared" si="1"/>
        <v>42.270904000241444</v>
      </c>
      <c r="U13" s="13">
        <f t="shared" si="1"/>
        <v>51.778773767355034</v>
      </c>
    </row>
    <row r="14" spans="1:21" ht="12.75">
      <c r="A14" s="1" t="s">
        <v>8</v>
      </c>
      <c r="B14" s="50">
        <v>2.6624545850285743</v>
      </c>
      <c r="C14" s="50">
        <v>2.9556017460232344</v>
      </c>
      <c r="D14" s="50">
        <v>3.0637704969630923</v>
      </c>
      <c r="E14" s="50">
        <v>3.418436613420872</v>
      </c>
      <c r="F14" s="50">
        <v>4.199979592309828</v>
      </c>
      <c r="G14" s="52">
        <v>4.69227488072111</v>
      </c>
      <c r="H14" s="12"/>
      <c r="I14" s="13"/>
      <c r="J14" s="13">
        <f t="shared" si="2"/>
        <v>11.010409816681019</v>
      </c>
      <c r="K14" s="13">
        <f t="shared" si="0"/>
        <v>3.6597877601540603</v>
      </c>
      <c r="L14" s="13">
        <f t="shared" si="0"/>
        <v>11.576131985386525</v>
      </c>
      <c r="M14" s="13">
        <f t="shared" si="0"/>
        <v>22.862585072386523</v>
      </c>
      <c r="N14" s="13">
        <f t="shared" si="0"/>
        <v>11.721373344591385</v>
      </c>
      <c r="O14" s="12"/>
      <c r="P14" s="13">
        <v>0</v>
      </c>
      <c r="Q14" s="13">
        <f t="shared" si="3"/>
        <v>11.010409816681019</v>
      </c>
      <c r="R14" s="13">
        <f t="shared" si="1"/>
        <v>15.073155207648753</v>
      </c>
      <c r="S14" s="13">
        <f t="shared" si="1"/>
        <v>28.394175534234876</v>
      </c>
      <c r="T14" s="13">
        <f t="shared" si="1"/>
        <v>57.748403143738585</v>
      </c>
      <c r="U14" s="13">
        <f t="shared" si="1"/>
        <v>76.2386824213473</v>
      </c>
    </row>
    <row r="15" spans="1:21" ht="12.75">
      <c r="A15" s="5" t="s">
        <v>9</v>
      </c>
      <c r="B15" s="50">
        <v>0.43639761316985054</v>
      </c>
      <c r="C15" s="50">
        <v>0.5839681860246452</v>
      </c>
      <c r="D15" s="50">
        <v>0.3764598550890745</v>
      </c>
      <c r="E15" s="50">
        <v>0.15897126766546066</v>
      </c>
      <c r="F15" s="50">
        <v>0.1585203682524271</v>
      </c>
      <c r="G15" s="52">
        <v>0.22067064000085532</v>
      </c>
      <c r="H15" s="12"/>
      <c r="I15" s="13"/>
      <c r="J15" s="13">
        <f t="shared" si="2"/>
        <v>33.81562327595927</v>
      </c>
      <c r="K15" s="13">
        <f t="shared" si="0"/>
        <v>-35.53418420756455</v>
      </c>
      <c r="L15" s="13">
        <f t="shared" si="0"/>
        <v>-57.7720531109894</v>
      </c>
      <c r="M15" s="13">
        <f t="shared" si="0"/>
        <v>-0.28363579133207395</v>
      </c>
      <c r="N15" s="13">
        <f t="shared" si="0"/>
        <v>39.20648963511138</v>
      </c>
      <c r="O15" s="12"/>
      <c r="P15" s="13">
        <v>0</v>
      </c>
      <c r="Q15" s="13">
        <f t="shared" si="3"/>
        <v>33.81562327595927</v>
      </c>
      <c r="R15" s="13">
        <f t="shared" si="1"/>
        <v>-13.73466679742073</v>
      </c>
      <c r="S15" s="13">
        <f t="shared" si="1"/>
        <v>-63.5719209115868</v>
      </c>
      <c r="T15" s="13">
        <f t="shared" si="1"/>
        <v>-63.675243981976294</v>
      </c>
      <c r="U15" s="13">
        <f t="shared" si="1"/>
        <v>-49.43358227879033</v>
      </c>
    </row>
    <row r="16" spans="1:21" ht="12.75">
      <c r="A16" s="5" t="s">
        <v>10</v>
      </c>
      <c r="B16" s="50">
        <v>0.3108912853888501</v>
      </c>
      <c r="C16" s="50">
        <v>0.4323033647687533</v>
      </c>
      <c r="D16" s="50">
        <v>0.5149978370744637</v>
      </c>
      <c r="E16" s="50">
        <v>0.5712953820312653</v>
      </c>
      <c r="F16" s="50">
        <v>0.5105743267187592</v>
      </c>
      <c r="G16" s="52">
        <v>0.5028234816130108</v>
      </c>
      <c r="H16" s="12"/>
      <c r="I16" s="13"/>
      <c r="J16" s="13">
        <f t="shared" si="2"/>
        <v>39.05290533571758</v>
      </c>
      <c r="K16" s="13">
        <f t="shared" si="0"/>
        <v>19.12880607578549</v>
      </c>
      <c r="L16" s="13">
        <f t="shared" si="0"/>
        <v>10.931608038707452</v>
      </c>
      <c r="M16" s="13">
        <f t="shared" si="0"/>
        <v>-10.628662023594472</v>
      </c>
      <c r="N16" s="13">
        <f t="shared" si="0"/>
        <v>-1.5180640114750332</v>
      </c>
      <c r="O16" s="12"/>
      <c r="P16" s="13">
        <v>0</v>
      </c>
      <c r="Q16" s="13">
        <f t="shared" si="3"/>
        <v>39.05290533571758</v>
      </c>
      <c r="R16" s="13">
        <f t="shared" si="1"/>
        <v>65.65206594013259</v>
      </c>
      <c r="S16" s="13">
        <f t="shared" si="1"/>
        <v>83.76050049672907</v>
      </c>
      <c r="T16" s="13">
        <f t="shared" si="1"/>
        <v>64.2292179660661</v>
      </c>
      <c r="U16" s="13">
        <f t="shared" si="1"/>
        <v>61.73611331179637</v>
      </c>
    </row>
    <row r="17" spans="1:21" ht="12.75">
      <c r="A17" s="1" t="s">
        <v>11</v>
      </c>
      <c r="B17" s="50">
        <v>0.8089994258643481</v>
      </c>
      <c r="C17" s="50">
        <v>0.9460389424673803</v>
      </c>
      <c r="D17" s="50">
        <v>2.8559068272198416</v>
      </c>
      <c r="E17" s="50">
        <v>1.8975435944343138</v>
      </c>
      <c r="F17" s="50">
        <v>0.8306747480549567</v>
      </c>
      <c r="G17" s="52">
        <v>2.7414458518538196</v>
      </c>
      <c r="H17" s="12"/>
      <c r="I17" s="13"/>
      <c r="J17" s="13">
        <f t="shared" si="2"/>
        <v>16.93938366601644</v>
      </c>
      <c r="K17" s="13">
        <f t="shared" si="0"/>
        <v>201.88047225321424</v>
      </c>
      <c r="L17" s="13">
        <f t="shared" si="0"/>
        <v>-33.55723035679256</v>
      </c>
      <c r="M17" s="13">
        <f t="shared" si="0"/>
        <v>-56.22368042076033</v>
      </c>
      <c r="N17" s="13">
        <f t="shared" si="0"/>
        <v>230.02638617256343</v>
      </c>
      <c r="O17" s="12"/>
      <c r="P17" s="13">
        <v>0</v>
      </c>
      <c r="Q17" s="13">
        <f t="shared" si="3"/>
        <v>16.93938366601644</v>
      </c>
      <c r="R17" s="13">
        <f t="shared" si="1"/>
        <v>253.0171636609685</v>
      </c>
      <c r="S17" s="13">
        <f t="shared" si="1"/>
        <v>134.55438085224193</v>
      </c>
      <c r="T17" s="13">
        <f t="shared" si="1"/>
        <v>2.679275348984362</v>
      </c>
      <c r="U17" s="13">
        <f t="shared" si="1"/>
        <v>238.86870178242884</v>
      </c>
    </row>
    <row r="18" spans="1:21" ht="12.75">
      <c r="A18" s="1" t="s">
        <v>12</v>
      </c>
      <c r="B18" s="50">
        <v>23.126516764594477</v>
      </c>
      <c r="C18" s="50">
        <v>26.12562149007307</v>
      </c>
      <c r="D18" s="50">
        <v>39.135244889564866</v>
      </c>
      <c r="E18" s="50">
        <v>57.560783973620474</v>
      </c>
      <c r="F18" s="50">
        <v>60.65767811519648</v>
      </c>
      <c r="G18" s="52">
        <v>48.744638552808944</v>
      </c>
      <c r="H18" s="12"/>
      <c r="I18" s="13"/>
      <c r="J18" s="13">
        <f t="shared" si="2"/>
        <v>12.96825093033496</v>
      </c>
      <c r="K18" s="13">
        <f t="shared" si="0"/>
        <v>49.796416917526955</v>
      </c>
      <c r="L18" s="13">
        <f t="shared" si="0"/>
        <v>47.08170125433057</v>
      </c>
      <c r="M18" s="13">
        <f t="shared" si="0"/>
        <v>5.380215361547698</v>
      </c>
      <c r="N18" s="13">
        <f t="shared" si="0"/>
        <v>-19.63978828824142</v>
      </c>
      <c r="O18" s="12"/>
      <c r="P18" s="13">
        <v>0</v>
      </c>
      <c r="Q18" s="13">
        <f t="shared" si="3"/>
        <v>12.96825093033496</v>
      </c>
      <c r="R18" s="13">
        <f t="shared" si="1"/>
        <v>69.22239214804253</v>
      </c>
      <c r="S18" s="13">
        <f t="shared" si="1"/>
        <v>148.89517327461573</v>
      </c>
      <c r="T18" s="13">
        <f t="shared" si="1"/>
        <v>162.28626962128732</v>
      </c>
      <c r="U18" s="13">
        <f t="shared" si="1"/>
        <v>110.77380155854038</v>
      </c>
    </row>
    <row r="19" spans="1:21" ht="12.75">
      <c r="A19" s="1" t="s">
        <v>13</v>
      </c>
      <c r="B19" s="50">
        <v>0.8047030933050829</v>
      </c>
      <c r="C19" s="50">
        <v>0.7981931405556104</v>
      </c>
      <c r="D19" s="50">
        <v>0.9566559904184689</v>
      </c>
      <c r="E19" s="50">
        <v>1.463801722872134</v>
      </c>
      <c r="F19" s="50">
        <v>0.5781897241144326</v>
      </c>
      <c r="G19" s="52">
        <v>0.2875476226645683</v>
      </c>
      <c r="H19" s="12"/>
      <c r="I19" s="13"/>
      <c r="J19" s="13">
        <f t="shared" si="2"/>
        <v>-0.8089881601840005</v>
      </c>
      <c r="K19" s="13">
        <f t="shared" si="0"/>
        <v>19.852695019723527</v>
      </c>
      <c r="L19" s="13">
        <f t="shared" si="0"/>
        <v>53.012340646278176</v>
      </c>
      <c r="M19" s="13">
        <f t="shared" si="0"/>
        <v>-60.50081680598359</v>
      </c>
      <c r="N19" s="13">
        <f t="shared" si="0"/>
        <v>-50.26760063835756</v>
      </c>
      <c r="O19" s="12"/>
      <c r="P19" s="13">
        <v>0</v>
      </c>
      <c r="Q19" s="13">
        <f t="shared" si="3"/>
        <v>-0.8089881601840005</v>
      </c>
      <c r="R19" s="13">
        <f t="shared" si="1"/>
        <v>18.883100907352528</v>
      </c>
      <c r="S19" s="13">
        <f t="shared" si="1"/>
        <v>81.90581533121687</v>
      </c>
      <c r="T19" s="13">
        <f t="shared" si="1"/>
        <v>-28.148688761753462</v>
      </c>
      <c r="U19" s="13">
        <f t="shared" si="1"/>
        <v>-64.26661894841855</v>
      </c>
    </row>
    <row r="20" spans="1:21" ht="12.75">
      <c r="A20" s="1" t="s">
        <v>14</v>
      </c>
      <c r="B20" s="50">
        <v>0.6077649467148726</v>
      </c>
      <c r="C20" s="50">
        <v>0.5310069214155937</v>
      </c>
      <c r="D20" s="50">
        <v>0.44125350523996615</v>
      </c>
      <c r="E20" s="50">
        <v>0.42153155036306006</v>
      </c>
      <c r="F20" s="50">
        <v>0.44342815796234447</v>
      </c>
      <c r="G20" s="52">
        <v>0.6798262373560168</v>
      </c>
      <c r="H20" s="12"/>
      <c r="I20" s="13"/>
      <c r="J20" s="13">
        <f t="shared" si="2"/>
        <v>-12.629557810824068</v>
      </c>
      <c r="K20" s="13">
        <f t="shared" si="0"/>
        <v>-16.90249459203976</v>
      </c>
      <c r="L20" s="13">
        <f t="shared" si="0"/>
        <v>-4.469529339190345</v>
      </c>
      <c r="M20" s="13">
        <f t="shared" si="0"/>
        <v>5.194535872919872</v>
      </c>
      <c r="N20" s="13">
        <f t="shared" si="0"/>
        <v>53.311472252907095</v>
      </c>
      <c r="O20" s="12"/>
      <c r="P20" s="13">
        <v>0</v>
      </c>
      <c r="Q20" s="13">
        <f t="shared" si="3"/>
        <v>-12.629557810824068</v>
      </c>
      <c r="R20" s="13">
        <f t="shared" si="1"/>
        <v>-27.39734207689075</v>
      </c>
      <c r="S20" s="13">
        <f t="shared" si="1"/>
        <v>-30.642339173796117</v>
      </c>
      <c r="T20" s="13">
        <f t="shared" si="1"/>
        <v>-27.03953060156087</v>
      </c>
      <c r="U20" s="13">
        <f t="shared" si="1"/>
        <v>11.856769797378774</v>
      </c>
    </row>
    <row r="21" spans="1:21" ht="12.75">
      <c r="A21" s="2" t="s">
        <v>15</v>
      </c>
      <c r="B21" s="50">
        <v>2.8725531836199294</v>
      </c>
      <c r="C21" s="50">
        <v>1.9984771043063358</v>
      </c>
      <c r="D21" s="50">
        <v>2.728987890772808</v>
      </c>
      <c r="E21" s="50">
        <v>2.827568559797333</v>
      </c>
      <c r="F21" s="50">
        <v>2.7282121332396727</v>
      </c>
      <c r="G21" s="52">
        <v>2.6149768624564205</v>
      </c>
      <c r="H21" s="12"/>
      <c r="I21" s="13"/>
      <c r="J21" s="13">
        <f t="shared" si="2"/>
        <v>-30.42854295258344</v>
      </c>
      <c r="K21" s="13">
        <f t="shared" si="0"/>
        <v>36.553372810344484</v>
      </c>
      <c r="L21" s="13">
        <f t="shared" si="0"/>
        <v>3.6123527465198038</v>
      </c>
      <c r="M21" s="13">
        <f t="shared" si="0"/>
        <v>-3.5138467717572013</v>
      </c>
      <c r="N21" s="13">
        <f t="shared" si="0"/>
        <v>-4.150530283317394</v>
      </c>
      <c r="O21" s="12"/>
      <c r="P21" s="13">
        <v>0</v>
      </c>
      <c r="Q21" s="13">
        <f t="shared" si="3"/>
        <v>-30.42854295258344</v>
      </c>
      <c r="R21" s="13">
        <f t="shared" si="1"/>
        <v>-4.997828888452588</v>
      </c>
      <c r="S21" s="13">
        <f t="shared" si="1"/>
        <v>-1.5660153510511492</v>
      </c>
      <c r="T21" s="13">
        <f t="shared" si="1"/>
        <v>-5.024834742950219</v>
      </c>
      <c r="U21" s="13">
        <f t="shared" si="1"/>
        <v>-8.966807738574815</v>
      </c>
    </row>
    <row r="22" spans="1:21" ht="12.75">
      <c r="A22" s="1" t="s">
        <v>16</v>
      </c>
      <c r="B22" s="50">
        <v>0.9666337138655063</v>
      </c>
      <c r="C22" s="50">
        <v>0.8832960197929931</v>
      </c>
      <c r="D22" s="50">
        <v>0.8361687988755743</v>
      </c>
      <c r="E22" s="50">
        <v>0.7013669440763765</v>
      </c>
      <c r="F22" s="50">
        <v>0.6373212503652109</v>
      </c>
      <c r="G22" s="52">
        <v>0.8790642303586759</v>
      </c>
      <c r="H22" s="12"/>
      <c r="I22" s="13"/>
      <c r="J22" s="13">
        <f t="shared" si="2"/>
        <v>-8.621434663110506</v>
      </c>
      <c r="K22" s="13">
        <f t="shared" si="0"/>
        <v>-5.335382460849701</v>
      </c>
      <c r="L22" s="13">
        <f t="shared" si="0"/>
        <v>-16.121368673462896</v>
      </c>
      <c r="M22" s="13">
        <f t="shared" si="0"/>
        <v>-9.131552927049725</v>
      </c>
      <c r="N22" s="13">
        <f t="shared" si="0"/>
        <v>37.93110301201102</v>
      </c>
      <c r="O22" s="12"/>
      <c r="P22" s="13">
        <v>0</v>
      </c>
      <c r="Q22" s="13">
        <f t="shared" si="3"/>
        <v>-8.621434663110506</v>
      </c>
      <c r="R22" s="13">
        <f t="shared" si="1"/>
        <v>-13.496830611071005</v>
      </c>
      <c r="S22" s="13">
        <f t="shared" si="1"/>
        <v>-27.442325462490345</v>
      </c>
      <c r="T22" s="13">
        <f t="shared" si="1"/>
        <v>-34.06796791551952</v>
      </c>
      <c r="U22" s="13">
        <f t="shared" si="1"/>
        <v>-9.059220907643052</v>
      </c>
    </row>
    <row r="23" spans="1:21" ht="12.75">
      <c r="A23" s="1" t="s">
        <v>17</v>
      </c>
      <c r="B23" s="50">
        <v>2.351304795986601</v>
      </c>
      <c r="C23" s="50">
        <v>2.256165980362773</v>
      </c>
      <c r="D23" s="50">
        <v>1.662929948541432</v>
      </c>
      <c r="E23" s="50">
        <v>2.050099658585203</v>
      </c>
      <c r="F23" s="50">
        <v>1.891955198814703</v>
      </c>
      <c r="G23" s="52">
        <v>1.8610823651477597</v>
      </c>
      <c r="H23" s="12"/>
      <c r="I23" s="13"/>
      <c r="J23" s="13">
        <f t="shared" si="2"/>
        <v>-4.04621365065978</v>
      </c>
      <c r="K23" s="13">
        <f t="shared" si="0"/>
        <v>-26.293988872483283</v>
      </c>
      <c r="L23" s="13">
        <f t="shared" si="0"/>
        <v>23.282382422865183</v>
      </c>
      <c r="M23" s="13">
        <f t="shared" si="0"/>
        <v>-7.713988883820292</v>
      </c>
      <c r="N23" s="13">
        <f t="shared" si="0"/>
        <v>-1.6317951760319147</v>
      </c>
      <c r="O23" s="12"/>
      <c r="P23" s="13">
        <v>0</v>
      </c>
      <c r="Q23" s="13">
        <f t="shared" si="3"/>
        <v>-4.04621365065978</v>
      </c>
      <c r="R23" s="13">
        <f t="shared" si="1"/>
        <v>-29.276291556081688</v>
      </c>
      <c r="S23" s="13">
        <f t="shared" si="1"/>
        <v>-12.810127292536436</v>
      </c>
      <c r="T23" s="13">
        <f t="shared" si="1"/>
        <v>-19.535944381007226</v>
      </c>
      <c r="U23" s="13">
        <f t="shared" si="1"/>
        <v>-20.84895295903759</v>
      </c>
    </row>
    <row r="24" spans="1:21" ht="12.75">
      <c r="A24" s="5" t="s">
        <v>18</v>
      </c>
      <c r="B24" s="50">
        <v>1.7285676613291006</v>
      </c>
      <c r="C24" s="50">
        <v>1.7110834221487365</v>
      </c>
      <c r="D24" s="50">
        <v>1.7040486258132355</v>
      </c>
      <c r="E24" s="50">
        <v>1.7693945060261693</v>
      </c>
      <c r="F24" s="50">
        <v>1.721877708285167</v>
      </c>
      <c r="G24" s="52">
        <v>1.7475912657462314</v>
      </c>
      <c r="H24" s="12"/>
      <c r="I24" s="13"/>
      <c r="J24" s="13">
        <f t="shared" si="2"/>
        <v>-1.0114871156921055</v>
      </c>
      <c r="K24" s="13">
        <f t="shared" si="0"/>
        <v>-0.41113111403223</v>
      </c>
      <c r="L24" s="13">
        <f t="shared" si="0"/>
        <v>3.834742695898626</v>
      </c>
      <c r="M24" s="13">
        <f t="shared" si="0"/>
        <v>-2.6854835130984327</v>
      </c>
      <c r="N24" s="13">
        <f t="shared" si="0"/>
        <v>1.49334400099022</v>
      </c>
      <c r="O24" s="12"/>
      <c r="P24" s="13">
        <v>0</v>
      </c>
      <c r="Q24" s="13">
        <f t="shared" si="3"/>
        <v>-1.0114871156921055</v>
      </c>
      <c r="R24" s="13">
        <f t="shared" si="1"/>
        <v>-1.4184596914773095</v>
      </c>
      <c r="S24" s="13">
        <f t="shared" si="1"/>
        <v>2.3618887250081286</v>
      </c>
      <c r="T24" s="13">
        <f t="shared" si="1"/>
        <v>-0.3870229203981239</v>
      </c>
      <c r="U24" s="13">
        <f t="shared" si="1"/>
        <v>1.1005414970278764</v>
      </c>
    </row>
    <row r="25" spans="1:21" ht="12.75">
      <c r="A25" s="4" t="s">
        <v>19</v>
      </c>
      <c r="B25" s="50">
        <v>1.3591785648957773</v>
      </c>
      <c r="C25" s="50">
        <v>1.371352390952207</v>
      </c>
      <c r="D25" s="50">
        <v>1.4858438863097982</v>
      </c>
      <c r="E25" s="50">
        <v>1.481534164338342</v>
      </c>
      <c r="F25" s="50">
        <v>1.379972209532967</v>
      </c>
      <c r="G25" s="52">
        <v>1.4050580120765657</v>
      </c>
      <c r="H25" s="12"/>
      <c r="I25" s="13"/>
      <c r="J25" s="13">
        <f t="shared" si="2"/>
        <v>0.895675253483958</v>
      </c>
      <c r="K25" s="13">
        <f t="shared" si="0"/>
        <v>8.348801964613443</v>
      </c>
      <c r="L25" s="13">
        <f t="shared" si="0"/>
        <v>-0.2900521387990409</v>
      </c>
      <c r="M25" s="13">
        <f t="shared" si="0"/>
        <v>-6.8551881725071695</v>
      </c>
      <c r="N25" s="13">
        <f t="shared" si="0"/>
        <v>1.8178483863880501</v>
      </c>
      <c r="O25" s="12"/>
      <c r="P25" s="13">
        <v>0</v>
      </c>
      <c r="Q25" s="13">
        <f t="shared" si="3"/>
        <v>0.895675253483958</v>
      </c>
      <c r="R25" s="13">
        <f t="shared" si="1"/>
        <v>9.319255371256816</v>
      </c>
      <c r="S25" s="13">
        <f t="shared" si="1"/>
        <v>9.0021725329333</v>
      </c>
      <c r="T25" s="13">
        <f t="shared" si="1"/>
        <v>1.5298684936797997</v>
      </c>
      <c r="U25" s="13">
        <f t="shared" si="1"/>
        <v>3.375527569794073</v>
      </c>
    </row>
    <row r="26" spans="1:21" ht="12.75">
      <c r="A26" s="1" t="s">
        <v>20</v>
      </c>
      <c r="B26" s="50">
        <v>1.0017032901001175</v>
      </c>
      <c r="C26" s="50">
        <v>1.2089372312191384</v>
      </c>
      <c r="D26" s="50">
        <v>1.720531345508978</v>
      </c>
      <c r="E26" s="50">
        <v>2.299406733633718</v>
      </c>
      <c r="F26" s="50">
        <v>2.9183619711425526</v>
      </c>
      <c r="G26" s="52">
        <v>3.2340885601285145</v>
      </c>
      <c r="H26" s="12"/>
      <c r="I26" s="13"/>
      <c r="J26" s="13">
        <f t="shared" si="2"/>
        <v>20.68815618029052</v>
      </c>
      <c r="K26" s="13">
        <f t="shared" si="0"/>
        <v>42.3176738277742</v>
      </c>
      <c r="L26" s="13">
        <f t="shared" si="0"/>
        <v>33.64515210000397</v>
      </c>
      <c r="M26" s="13">
        <f t="shared" si="0"/>
        <v>26.91804057347909</v>
      </c>
      <c r="N26" s="13">
        <f t="shared" si="0"/>
        <v>10.818623327330215</v>
      </c>
      <c r="O26" s="12"/>
      <c r="P26" s="13">
        <v>0</v>
      </c>
      <c r="Q26" s="13">
        <f t="shared" si="3"/>
        <v>20.68815618029052</v>
      </c>
      <c r="R26" s="13">
        <f t="shared" si="1"/>
        <v>71.76057646142058</v>
      </c>
      <c r="S26" s="13">
        <f t="shared" si="1"/>
        <v>129.5496836597091</v>
      </c>
      <c r="T26" s="13">
        <f t="shared" si="1"/>
        <v>191.33996064352255</v>
      </c>
      <c r="U26" s="13">
        <f t="shared" si="1"/>
        <v>222.8589335875373</v>
      </c>
    </row>
    <row r="27" spans="1:21" ht="12.75">
      <c r="A27" s="1" t="s">
        <v>21</v>
      </c>
      <c r="B27" s="50">
        <v>0.05908911713319228</v>
      </c>
      <c r="C27" s="50">
        <v>0.04930516452321329</v>
      </c>
      <c r="D27" s="50">
        <v>0.03580369155869249</v>
      </c>
      <c r="E27" s="50">
        <v>0.03541912432161425</v>
      </c>
      <c r="F27" s="50">
        <v>0.03446144781559841</v>
      </c>
      <c r="G27" s="52">
        <v>0.037818364263228266</v>
      </c>
      <c r="H27" s="12"/>
      <c r="I27" s="13"/>
      <c r="J27" s="13">
        <f t="shared" si="2"/>
        <v>-16.557960390447306</v>
      </c>
      <c r="K27" s="13">
        <f t="shared" si="0"/>
        <v>-27.38348628400621</v>
      </c>
      <c r="L27" s="13">
        <f t="shared" si="0"/>
        <v>-1.074099402425631</v>
      </c>
      <c r="M27" s="13">
        <f t="shared" si="0"/>
        <v>-2.7038401551656364</v>
      </c>
      <c r="N27" s="13">
        <f t="shared" si="0"/>
        <v>9.741077814236249</v>
      </c>
      <c r="O27" s="12"/>
      <c r="P27" s="13">
        <v>0</v>
      </c>
      <c r="Q27" s="13">
        <f t="shared" si="3"/>
        <v>-16.557960390447306</v>
      </c>
      <c r="R27" s="13">
        <f t="shared" si="1"/>
        <v>-39.40729986202419</v>
      </c>
      <c r="S27" s="13">
        <f t="shared" si="1"/>
        <v>-40.05812569211975</v>
      </c>
      <c r="T27" s="13">
        <f t="shared" si="1"/>
        <v>-41.67885815941512</v>
      </c>
      <c r="U27" s="13">
        <f t="shared" si="1"/>
        <v>-35.99775035057266</v>
      </c>
    </row>
    <row r="28" spans="1:21" ht="12.75">
      <c r="A28" s="1" t="s">
        <v>28</v>
      </c>
      <c r="B28" s="50">
        <v>0.796372754348517</v>
      </c>
      <c r="C28" s="50">
        <v>0.8213893146026204</v>
      </c>
      <c r="D28" s="50">
        <v>0.5667229216593372</v>
      </c>
      <c r="E28" s="50">
        <v>0.40050665834886956</v>
      </c>
      <c r="F28" s="50">
        <v>0.2094690239588674</v>
      </c>
      <c r="G28" s="52">
        <v>0.23354377880897748</v>
      </c>
      <c r="H28" s="12"/>
      <c r="I28" s="13"/>
      <c r="J28" s="13">
        <f t="shared" si="2"/>
        <v>3.141312923816514</v>
      </c>
      <c r="K28" s="13">
        <f t="shared" si="0"/>
        <v>-31.00434695409791</v>
      </c>
      <c r="L28" s="13">
        <f t="shared" si="0"/>
        <v>-29.32937013096179</v>
      </c>
      <c r="M28" s="13">
        <f t="shared" si="0"/>
        <v>-47.698990867611215</v>
      </c>
      <c r="N28" s="13">
        <f t="shared" si="0"/>
        <v>11.49322911574626</v>
      </c>
      <c r="O28" s="12"/>
      <c r="P28" s="13">
        <v>0</v>
      </c>
      <c r="Q28" s="13">
        <f t="shared" si="3"/>
        <v>3.141312923816514</v>
      </c>
      <c r="R28" s="13">
        <f t="shared" si="1"/>
        <v>-28.83697758809538</v>
      </c>
      <c r="S28" s="13">
        <f t="shared" si="1"/>
        <v>-49.70864382766218</v>
      </c>
      <c r="T28" s="13">
        <f t="shared" si="1"/>
        <v>-73.69711321550344</v>
      </c>
      <c r="U28" s="13">
        <f t="shared" si="1"/>
        <v>-70.67406217330588</v>
      </c>
    </row>
    <row r="29" spans="1:21" ht="12.75">
      <c r="A29" s="1" t="s">
        <v>22</v>
      </c>
      <c r="B29" s="50">
        <v>5.140539585173103</v>
      </c>
      <c r="C29" s="50">
        <v>5.303125238696251</v>
      </c>
      <c r="D29" s="50">
        <v>3.5844784004350454</v>
      </c>
      <c r="E29" s="50">
        <v>107.03050412680373</v>
      </c>
      <c r="F29" s="50">
        <v>57.24497466892035</v>
      </c>
      <c r="G29" s="52">
        <v>49.30327469398286</v>
      </c>
      <c r="H29" s="12"/>
      <c r="I29" s="13"/>
      <c r="J29" s="13">
        <f t="shared" si="2"/>
        <v>3.162812985471291</v>
      </c>
      <c r="K29" s="13">
        <f t="shared" si="0"/>
        <v>-32.408188773677296</v>
      </c>
      <c r="L29" s="13">
        <f t="shared" si="0"/>
        <v>2885.9436205226825</v>
      </c>
      <c r="M29" s="13">
        <f t="shared" si="0"/>
        <v>-46.51527138366113</v>
      </c>
      <c r="N29" s="13">
        <f t="shared" si="0"/>
        <v>-13.87318279179749</v>
      </c>
      <c r="O29" s="12"/>
      <c r="P29" s="13">
        <v>0</v>
      </c>
      <c r="Q29" s="13">
        <f t="shared" si="3"/>
        <v>3.162812985471291</v>
      </c>
      <c r="R29" s="13">
        <f t="shared" si="1"/>
        <v>-30.27038619109591</v>
      </c>
      <c r="S29" s="13">
        <f t="shared" si="1"/>
        <v>1982.086955142075</v>
      </c>
      <c r="T29" s="13">
        <f t="shared" si="1"/>
        <v>1013.5985575139321</v>
      </c>
      <c r="U29" s="13">
        <f t="shared" si="1"/>
        <v>859.1069940632043</v>
      </c>
    </row>
    <row r="30" spans="2:21" ht="12.75">
      <c r="B30" s="50"/>
      <c r="C30" s="50"/>
      <c r="D30" s="52"/>
      <c r="E30" s="52"/>
      <c r="F30" s="52"/>
      <c r="G30" s="52"/>
      <c r="H30" s="12"/>
      <c r="I30" s="13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</row>
    <row r="31" spans="1:21" ht="12.75">
      <c r="A31" s="7" t="s">
        <v>23</v>
      </c>
      <c r="B31" s="50">
        <v>2.2500396837324486</v>
      </c>
      <c r="C31" s="50">
        <v>1.9070754870242468</v>
      </c>
      <c r="D31" s="52">
        <v>2.178767035849791</v>
      </c>
      <c r="E31" s="52">
        <v>2.4269534096077443</v>
      </c>
      <c r="F31" s="52">
        <v>2.240855808115062</v>
      </c>
      <c r="G31" s="52">
        <v>2.2048401354946456</v>
      </c>
      <c r="H31" s="12"/>
      <c r="I31" s="13"/>
      <c r="J31" s="13">
        <f t="shared" si="2"/>
        <v>-15.242584350302664</v>
      </c>
      <c r="K31" s="13">
        <f t="shared" si="0"/>
        <v>14.246502074728284</v>
      </c>
      <c r="L31" s="13">
        <f t="shared" si="0"/>
        <v>11.391138642831208</v>
      </c>
      <c r="M31" s="13">
        <f t="shared" si="0"/>
        <v>-7.667951133959363</v>
      </c>
      <c r="N31" s="13">
        <f t="shared" si="0"/>
        <v>-1.6072284744956988</v>
      </c>
      <c r="O31" s="12"/>
      <c r="P31" s="13">
        <v>0</v>
      </c>
      <c r="Q31" s="13">
        <f t="shared" si="3"/>
        <v>-15.242584350302664</v>
      </c>
      <c r="R31" s="13">
        <f t="shared" si="1"/>
        <v>-3.1676173712824465</v>
      </c>
      <c r="S31" s="13">
        <f t="shared" si="1"/>
        <v>7.862693585111558</v>
      </c>
      <c r="T31" s="13">
        <f t="shared" si="1"/>
        <v>-0.40816505076712417</v>
      </c>
      <c r="U31" s="13">
        <f t="shared" si="1"/>
        <v>-2.008833380343958</v>
      </c>
    </row>
    <row r="32" spans="1:21" ht="12.75">
      <c r="A32" s="8" t="s">
        <v>24</v>
      </c>
      <c r="B32" s="50">
        <v>0.7494208399853608</v>
      </c>
      <c r="C32" s="50">
        <v>0.5853697586186559</v>
      </c>
      <c r="D32" s="52">
        <v>0.7094262806250362</v>
      </c>
      <c r="E32" s="52">
        <v>0.655385978496023</v>
      </c>
      <c r="F32" s="52">
        <v>0.6239734490517782</v>
      </c>
      <c r="G32" s="52">
        <v>0.612733868756792</v>
      </c>
      <c r="H32" s="12"/>
      <c r="I32" s="13"/>
      <c r="J32" s="13">
        <f t="shared" si="2"/>
        <v>-21.8903815605007</v>
      </c>
      <c r="K32" s="13">
        <f t="shared" si="0"/>
        <v>21.192847799163133</v>
      </c>
      <c r="L32" s="13">
        <f t="shared" si="0"/>
        <v>-7.617465493581847</v>
      </c>
      <c r="M32" s="13">
        <f t="shared" si="0"/>
        <v>-4.792981613114478</v>
      </c>
      <c r="N32" s="13">
        <f t="shared" si="0"/>
        <v>-1.8012914350869238</v>
      </c>
      <c r="O32" s="12"/>
      <c r="P32" s="13">
        <v>0</v>
      </c>
      <c r="Q32" s="13">
        <f t="shared" si="3"/>
        <v>-21.8903815605007</v>
      </c>
      <c r="R32" s="13">
        <f t="shared" si="1"/>
        <v>-5.3367290081105665</v>
      </c>
      <c r="S32" s="13">
        <f t="shared" si="1"/>
        <v>-12.547671011013605</v>
      </c>
      <c r="T32" s="13">
        <f t="shared" si="1"/>
        <v>-16.739245059696103</v>
      </c>
      <c r="U32" s="13">
        <f t="shared" si="1"/>
        <v>-18.239013907224518</v>
      </c>
    </row>
    <row r="33" spans="1:21" ht="12.75">
      <c r="A33" s="9" t="s">
        <v>25</v>
      </c>
      <c r="B33" s="50">
        <v>1.1731149617139627</v>
      </c>
      <c r="C33" s="50">
        <v>1.2840884775640842</v>
      </c>
      <c r="D33" s="52">
        <v>1.1504514317614039</v>
      </c>
      <c r="E33" s="52">
        <v>0.677005766832202</v>
      </c>
      <c r="F33" s="52">
        <v>0.5160561754516931</v>
      </c>
      <c r="G33" s="52">
        <v>0.7073478443504517</v>
      </c>
      <c r="H33" s="12"/>
      <c r="I33" s="13"/>
      <c r="J33" s="13">
        <f t="shared" si="2"/>
        <v>9.459730671918564</v>
      </c>
      <c r="K33" s="13">
        <f t="shared" si="0"/>
        <v>-10.407152477233481</v>
      </c>
      <c r="L33" s="13">
        <f t="shared" si="0"/>
        <v>-41.15303365778168</v>
      </c>
      <c r="M33" s="13">
        <f t="shared" si="0"/>
        <v>-23.773740086973405</v>
      </c>
      <c r="N33" s="13">
        <f t="shared" si="0"/>
        <v>37.067993369389484</v>
      </c>
      <c r="O33" s="12"/>
      <c r="P33" s="13">
        <v>0</v>
      </c>
      <c r="Q33" s="13">
        <f t="shared" si="3"/>
        <v>9.459730671918564</v>
      </c>
      <c r="R33" s="13">
        <f t="shared" si="1"/>
        <v>-1.9319104002771041</v>
      </c>
      <c r="S33" s="13">
        <f t="shared" si="1"/>
        <v>-42.28990432079457</v>
      </c>
      <c r="T33" s="13">
        <f t="shared" si="1"/>
        <v>-56.009752471512535</v>
      </c>
      <c r="U33" s="13">
        <f t="shared" si="1"/>
        <v>-39.703450434474775</v>
      </c>
    </row>
    <row r="34" spans="2:21" ht="12.75">
      <c r="B34" s="50"/>
      <c r="C34" s="50"/>
      <c r="D34" s="50"/>
      <c r="E34" s="50"/>
      <c r="F34" s="52"/>
      <c r="G34" s="52"/>
      <c r="H34" s="12"/>
      <c r="I34" s="13"/>
      <c r="J34" s="13"/>
      <c r="K34" s="13"/>
      <c r="L34" s="13"/>
      <c r="M34" s="13"/>
      <c r="N34" s="13"/>
      <c r="O34" s="12"/>
      <c r="P34" s="13"/>
      <c r="Q34" s="13"/>
      <c r="R34" s="13"/>
      <c r="S34" s="13"/>
      <c r="T34" s="13"/>
      <c r="U34" s="13"/>
    </row>
    <row r="35" spans="1:21" ht="12.75">
      <c r="A35" s="17" t="s">
        <v>26</v>
      </c>
      <c r="B35" s="102">
        <v>0.17015639565644566</v>
      </c>
      <c r="C35" s="103">
        <v>0.14535162313806366</v>
      </c>
      <c r="D35" s="103">
        <v>0.14443057480288513</v>
      </c>
      <c r="E35" s="102">
        <v>0.18794230786707392</v>
      </c>
      <c r="F35" s="103">
        <v>0.19171798664999118</v>
      </c>
      <c r="G35" s="103">
        <v>0.22497339416893553</v>
      </c>
      <c r="H35" s="21"/>
      <c r="I35" s="20"/>
      <c r="J35" s="20">
        <f t="shared" si="2"/>
        <v>-14.57763160925441</v>
      </c>
      <c r="K35" s="20">
        <f t="shared" si="0"/>
        <v>-0.6336691089467053</v>
      </c>
      <c r="L35" s="20">
        <f t="shared" si="0"/>
        <v>30.126400260867484</v>
      </c>
      <c r="M35" s="20">
        <f t="shared" si="0"/>
        <v>2.0089562726811323</v>
      </c>
      <c r="N35" s="20">
        <f t="shared" si="0"/>
        <v>17.346002897295648</v>
      </c>
      <c r="O35" s="21"/>
      <c r="P35" s="20">
        <v>0</v>
      </c>
      <c r="Q35" s="20">
        <f t="shared" si="3"/>
        <v>-14.57763160925441</v>
      </c>
      <c r="R35" s="20">
        <f t="shared" si="1"/>
        <v>-15.118926769877206</v>
      </c>
      <c r="S35" s="20">
        <f t="shared" si="1"/>
        <v>10.452685097149626</v>
      </c>
      <c r="T35" s="20">
        <f t="shared" si="1"/>
        <v>12.671631242753548</v>
      </c>
      <c r="U35" s="20">
        <f t="shared" si="1"/>
        <v>32.21565566255185</v>
      </c>
    </row>
    <row r="36" spans="1:21" ht="12.75">
      <c r="A36" t="s">
        <v>59</v>
      </c>
      <c r="B36" s="53"/>
      <c r="C36" s="54"/>
      <c r="D36" s="54"/>
      <c r="E36" s="53"/>
      <c r="F36" s="54"/>
      <c r="G36" s="54"/>
      <c r="H36" s="46"/>
      <c r="I36" s="47"/>
      <c r="J36" s="47"/>
      <c r="K36" s="47"/>
      <c r="L36" s="47"/>
      <c r="M36" s="47"/>
      <c r="N36" s="47"/>
      <c r="O36" s="46"/>
      <c r="P36" s="47"/>
      <c r="Q36" s="47"/>
      <c r="R36" s="47"/>
      <c r="S36" s="47"/>
      <c r="T36" s="47"/>
      <c r="U36" s="47"/>
    </row>
    <row r="38" spans="1:21" ht="12.75">
      <c r="A38" s="11" t="s">
        <v>215</v>
      </c>
      <c r="B38" s="11" t="s">
        <v>199</v>
      </c>
      <c r="C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8:21" ht="12.75"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>
      <c r="A40" s="27"/>
      <c r="B40" s="28">
        <v>2002</v>
      </c>
      <c r="C40" s="28">
        <v>2003</v>
      </c>
      <c r="D40" s="28">
        <v>2004</v>
      </c>
      <c r="E40" s="28">
        <v>2005</v>
      </c>
      <c r="F40" s="28">
        <v>2006</v>
      </c>
      <c r="G40" s="28">
        <v>2007</v>
      </c>
      <c r="H40" s="29"/>
      <c r="I40" s="28">
        <v>2002</v>
      </c>
      <c r="J40" s="28">
        <v>2003</v>
      </c>
      <c r="K40" s="28">
        <v>2004</v>
      </c>
      <c r="L40" s="28">
        <v>2005</v>
      </c>
      <c r="M40" s="28">
        <v>2006</v>
      </c>
      <c r="N40" s="28">
        <v>2007</v>
      </c>
      <c r="O40" s="29"/>
      <c r="P40" s="28">
        <v>2002</v>
      </c>
      <c r="Q40" s="28">
        <v>2003</v>
      </c>
      <c r="R40" s="28">
        <v>2004</v>
      </c>
      <c r="S40" s="28">
        <v>2005</v>
      </c>
      <c r="T40" s="28">
        <v>2006</v>
      </c>
      <c r="U40" s="28">
        <v>2007</v>
      </c>
    </row>
    <row r="41" spans="1:21" ht="12.75">
      <c r="A41" s="30"/>
      <c r="B41" s="30"/>
      <c r="C41" s="30"/>
      <c r="D41" s="30"/>
      <c r="E41" s="30"/>
      <c r="F41" s="31"/>
      <c r="G41" s="31" t="s">
        <v>144</v>
      </c>
      <c r="H41" s="30"/>
      <c r="I41" s="30"/>
      <c r="J41" s="30"/>
      <c r="K41" s="30"/>
      <c r="L41" s="30"/>
      <c r="M41" s="31"/>
      <c r="N41" s="31" t="s">
        <v>145</v>
      </c>
      <c r="O41" s="30"/>
      <c r="P41" s="30"/>
      <c r="Q41" s="30"/>
      <c r="R41" s="30"/>
      <c r="S41" s="30"/>
      <c r="T41" s="31"/>
      <c r="U41" s="31" t="s">
        <v>151</v>
      </c>
    </row>
    <row r="42" spans="1:21" ht="12.75">
      <c r="A42" s="1"/>
      <c r="B42" s="1"/>
      <c r="C42" s="1"/>
      <c r="D42" s="1"/>
      <c r="E42" s="1"/>
      <c r="F42" s="14"/>
      <c r="G42" s="14"/>
      <c r="H42" s="1"/>
      <c r="I42" s="1"/>
      <c r="J42" s="1"/>
      <c r="K42" s="1"/>
      <c r="L42" s="1"/>
      <c r="M42" s="14"/>
      <c r="N42" s="14"/>
      <c r="O42" s="1"/>
      <c r="P42" s="1"/>
      <c r="Q42" s="1"/>
      <c r="R42" s="1"/>
      <c r="S42" s="1"/>
      <c r="T42" s="14"/>
      <c r="U42" s="14"/>
    </row>
    <row r="43" spans="1:21" ht="12.75">
      <c r="A43" s="1" t="s">
        <v>22</v>
      </c>
      <c r="B43" s="50">
        <v>5.140539585173103</v>
      </c>
      <c r="C43" s="50">
        <v>5.303125238696251</v>
      </c>
      <c r="D43" s="50">
        <v>3.5844784004350454</v>
      </c>
      <c r="E43" s="50">
        <v>107.03050412680373</v>
      </c>
      <c r="F43" s="50">
        <v>57.24497466892035</v>
      </c>
      <c r="G43" s="52">
        <v>49.30327469398286</v>
      </c>
      <c r="H43" s="12"/>
      <c r="I43" s="13"/>
      <c r="J43" s="13">
        <v>3.162812985471291</v>
      </c>
      <c r="K43" s="13">
        <v>-32.408188773677296</v>
      </c>
      <c r="L43" s="13">
        <v>2885.9436205226825</v>
      </c>
      <c r="M43" s="13">
        <v>-46.51527138366113</v>
      </c>
      <c r="N43" s="13">
        <v>-13.87318279179749</v>
      </c>
      <c r="O43" s="12"/>
      <c r="P43" s="13">
        <v>0</v>
      </c>
      <c r="Q43" s="13">
        <v>3.162812985471291</v>
      </c>
      <c r="R43" s="13">
        <v>-30.27038619109591</v>
      </c>
      <c r="S43" s="13">
        <v>1982.086955142075</v>
      </c>
      <c r="T43" s="13">
        <v>1013.5985575139321</v>
      </c>
      <c r="U43" s="13">
        <v>859.1069940632043</v>
      </c>
    </row>
    <row r="44" spans="1:21" ht="12.75">
      <c r="A44" s="1" t="s">
        <v>11</v>
      </c>
      <c r="B44" s="50">
        <v>0.8089994258643481</v>
      </c>
      <c r="C44" s="50">
        <v>0.9460389424673803</v>
      </c>
      <c r="D44" s="50">
        <v>2.8559068272198416</v>
      </c>
      <c r="E44" s="50">
        <v>1.8975435944343138</v>
      </c>
      <c r="F44" s="50">
        <v>0.8306747480549567</v>
      </c>
      <c r="G44" s="52">
        <v>2.7414458518538196</v>
      </c>
      <c r="H44" s="12"/>
      <c r="I44" s="13"/>
      <c r="J44" s="13">
        <v>16.93938366601644</v>
      </c>
      <c r="K44" s="13">
        <v>201.88047225321424</v>
      </c>
      <c r="L44" s="13">
        <v>-33.55723035679256</v>
      </c>
      <c r="M44" s="13">
        <v>-56.22368042076033</v>
      </c>
      <c r="N44" s="13">
        <v>230.02638617256343</v>
      </c>
      <c r="O44" s="12"/>
      <c r="P44" s="13">
        <v>0</v>
      </c>
      <c r="Q44" s="13">
        <v>16.93938366601644</v>
      </c>
      <c r="R44" s="13">
        <v>253.0171636609685</v>
      </c>
      <c r="S44" s="13">
        <v>134.55438085224193</v>
      </c>
      <c r="T44" s="13">
        <v>2.679275348984362</v>
      </c>
      <c r="U44" s="13">
        <v>238.86870178242884</v>
      </c>
    </row>
    <row r="45" spans="1:21" ht="12.75">
      <c r="A45" s="1" t="s">
        <v>20</v>
      </c>
      <c r="B45" s="50">
        <v>1.0017032901001175</v>
      </c>
      <c r="C45" s="50">
        <v>1.2089372312191384</v>
      </c>
      <c r="D45" s="50">
        <v>1.720531345508978</v>
      </c>
      <c r="E45" s="50">
        <v>2.299406733633718</v>
      </c>
      <c r="F45" s="50">
        <v>2.9183619711425526</v>
      </c>
      <c r="G45" s="52">
        <v>3.2340885601285145</v>
      </c>
      <c r="H45" s="12"/>
      <c r="I45" s="13"/>
      <c r="J45" s="13">
        <v>20.68815618029052</v>
      </c>
      <c r="K45" s="13">
        <v>42.3176738277742</v>
      </c>
      <c r="L45" s="13">
        <v>33.64515210000397</v>
      </c>
      <c r="M45" s="13">
        <v>26.91804057347909</v>
      </c>
      <c r="N45" s="13">
        <v>10.818623327330215</v>
      </c>
      <c r="O45" s="12"/>
      <c r="P45" s="13">
        <v>0</v>
      </c>
      <c r="Q45" s="13">
        <v>20.68815618029052</v>
      </c>
      <c r="R45" s="13">
        <v>71.76057646142058</v>
      </c>
      <c r="S45" s="13">
        <v>129.5496836597091</v>
      </c>
      <c r="T45" s="13">
        <v>191.33996064352255</v>
      </c>
      <c r="U45" s="13">
        <v>222.8589335875373</v>
      </c>
    </row>
    <row r="46" spans="1:21" ht="12.75">
      <c r="A46" s="1" t="s">
        <v>12</v>
      </c>
      <c r="B46" s="50">
        <v>23.126516764594477</v>
      </c>
      <c r="C46" s="50">
        <v>26.12562149007307</v>
      </c>
      <c r="D46" s="50">
        <v>39.135244889564866</v>
      </c>
      <c r="E46" s="50">
        <v>57.560783973620474</v>
      </c>
      <c r="F46" s="50">
        <v>60.65767811519648</v>
      </c>
      <c r="G46" s="52">
        <v>48.744638552808944</v>
      </c>
      <c r="H46" s="12"/>
      <c r="I46" s="13"/>
      <c r="J46" s="13">
        <v>12.96825093033496</v>
      </c>
      <c r="K46" s="13">
        <v>49.796416917526955</v>
      </c>
      <c r="L46" s="13">
        <v>47.08170125433057</v>
      </c>
      <c r="M46" s="13">
        <v>5.380215361547698</v>
      </c>
      <c r="N46" s="13">
        <v>-19.63978828824142</v>
      </c>
      <c r="O46" s="12"/>
      <c r="P46" s="13">
        <v>0</v>
      </c>
      <c r="Q46" s="13">
        <v>12.96825093033496</v>
      </c>
      <c r="R46" s="13">
        <v>69.22239214804253</v>
      </c>
      <c r="S46" s="13">
        <v>148.89517327461573</v>
      </c>
      <c r="T46" s="13">
        <v>162.28626962128732</v>
      </c>
      <c r="U46" s="13">
        <v>110.77380155854038</v>
      </c>
    </row>
    <row r="47" spans="1:21" ht="12.75">
      <c r="A47" s="1" t="s">
        <v>8</v>
      </c>
      <c r="B47" s="50">
        <v>2.6624545850285743</v>
      </c>
      <c r="C47" s="50">
        <v>2.9556017460232344</v>
      </c>
      <c r="D47" s="50">
        <v>3.0637704969630923</v>
      </c>
      <c r="E47" s="50">
        <v>3.418436613420872</v>
      </c>
      <c r="F47" s="50">
        <v>4.199979592309828</v>
      </c>
      <c r="G47" s="52">
        <v>4.69227488072111</v>
      </c>
      <c r="H47" s="12"/>
      <c r="I47" s="13"/>
      <c r="J47" s="13">
        <v>11.010409816681019</v>
      </c>
      <c r="K47" s="13">
        <v>3.6597877601540603</v>
      </c>
      <c r="L47" s="13">
        <v>11.576131985386525</v>
      </c>
      <c r="M47" s="13">
        <v>22.862585072386523</v>
      </c>
      <c r="N47" s="13">
        <v>11.721373344591385</v>
      </c>
      <c r="O47" s="12"/>
      <c r="P47" s="13">
        <v>0</v>
      </c>
      <c r="Q47" s="13">
        <v>11.010409816681019</v>
      </c>
      <c r="R47" s="13">
        <v>15.073155207648753</v>
      </c>
      <c r="S47" s="13">
        <v>28.394175534234876</v>
      </c>
      <c r="T47" s="13">
        <v>57.748403143738585</v>
      </c>
      <c r="U47" s="13">
        <v>76.2386824213473</v>
      </c>
    </row>
    <row r="48" spans="1:21" ht="12.75">
      <c r="A48" s="2" t="s">
        <v>4</v>
      </c>
      <c r="B48" s="50">
        <v>0.20891395028149054</v>
      </c>
      <c r="C48" s="50">
        <v>0.27011288298863434</v>
      </c>
      <c r="D48" s="50">
        <v>0.12349487976220068</v>
      </c>
      <c r="E48" s="50">
        <v>0.4315804167001533</v>
      </c>
      <c r="F48" s="50">
        <v>0.26023415088769825</v>
      </c>
      <c r="G48" s="52">
        <v>0.3400789424971648</v>
      </c>
      <c r="H48" s="12"/>
      <c r="I48" s="13"/>
      <c r="J48" s="13">
        <v>29.293846880346877</v>
      </c>
      <c r="K48" s="13">
        <v>-54.28027038332821</v>
      </c>
      <c r="L48" s="13">
        <v>249.47231620549462</v>
      </c>
      <c r="M48" s="13">
        <v>-39.70204837433584</v>
      </c>
      <c r="N48" s="13">
        <v>30.681903715213338</v>
      </c>
      <c r="O48" s="12"/>
      <c r="P48" s="13">
        <v>0</v>
      </c>
      <c r="Q48" s="13">
        <v>29.293846880346877</v>
      </c>
      <c r="R48" s="13">
        <v>-40.88720279531179</v>
      </c>
      <c r="S48" s="13">
        <v>106.58286156508078</v>
      </c>
      <c r="T48" s="13">
        <v>24.565233933425176</v>
      </c>
      <c r="U48" s="13">
        <v>62.784219071508915</v>
      </c>
    </row>
    <row r="49" spans="1:21" ht="12.75">
      <c r="A49" s="1" t="s">
        <v>5</v>
      </c>
      <c r="B49" s="50">
        <v>2.549788442359687</v>
      </c>
      <c r="C49" s="50">
        <v>4.704929418380242</v>
      </c>
      <c r="D49" s="50">
        <v>5.57218161750335</v>
      </c>
      <c r="E49" s="50">
        <v>4.384446810910573</v>
      </c>
      <c r="F49" s="50">
        <v>4.038084020379798</v>
      </c>
      <c r="G49" s="52">
        <v>4.131425253833429</v>
      </c>
      <c r="H49" s="12"/>
      <c r="I49" s="13"/>
      <c r="J49" s="13">
        <v>84.52234468621612</v>
      </c>
      <c r="K49" s="13">
        <v>18.432841855928956</v>
      </c>
      <c r="L49" s="13">
        <v>-21.315436001975627</v>
      </c>
      <c r="M49" s="13">
        <v>-7.899805961127441</v>
      </c>
      <c r="N49" s="13">
        <v>2.311522815834138</v>
      </c>
      <c r="O49" s="12"/>
      <c r="P49" s="13">
        <v>0</v>
      </c>
      <c r="Q49" s="13">
        <v>84.52234468621612</v>
      </c>
      <c r="R49" s="13">
        <v>118.53505667107842</v>
      </c>
      <c r="S49" s="13">
        <v>71.95335652447352</v>
      </c>
      <c r="T49" s="13">
        <v>58.36937501539444</v>
      </c>
      <c r="U49" s="13">
        <v>62.030119252169214</v>
      </c>
    </row>
    <row r="50" spans="1:21" ht="12.75">
      <c r="A50" s="5" t="s">
        <v>10</v>
      </c>
      <c r="B50" s="50">
        <v>0.3108912853888501</v>
      </c>
      <c r="C50" s="50">
        <v>0.4323033647687533</v>
      </c>
      <c r="D50" s="50">
        <v>0.5149978370744637</v>
      </c>
      <c r="E50" s="50">
        <v>0.5712953820312653</v>
      </c>
      <c r="F50" s="50">
        <v>0.5105743267187592</v>
      </c>
      <c r="G50" s="52">
        <v>0.5028234816130108</v>
      </c>
      <c r="H50" s="12"/>
      <c r="I50" s="13"/>
      <c r="J50" s="13">
        <v>39.05290533571758</v>
      </c>
      <c r="K50" s="13">
        <v>19.12880607578549</v>
      </c>
      <c r="L50" s="13">
        <v>10.931608038707452</v>
      </c>
      <c r="M50" s="13">
        <v>-10.628662023594472</v>
      </c>
      <c r="N50" s="13">
        <v>-1.5180640114750332</v>
      </c>
      <c r="O50" s="12"/>
      <c r="P50" s="13">
        <v>0</v>
      </c>
      <c r="Q50" s="13">
        <v>39.05290533571758</v>
      </c>
      <c r="R50" s="13">
        <v>65.65206594013259</v>
      </c>
      <c r="S50" s="13">
        <v>83.76050049672907</v>
      </c>
      <c r="T50" s="13">
        <v>64.2292179660661</v>
      </c>
      <c r="U50" s="13">
        <v>61.73611331179637</v>
      </c>
    </row>
    <row r="51" spans="1:21" ht="12.75">
      <c r="A51" s="4" t="s">
        <v>7</v>
      </c>
      <c r="B51" s="50">
        <v>0.3090465659828782</v>
      </c>
      <c r="C51" s="50">
        <v>0.31989457351002276</v>
      </c>
      <c r="D51" s="50">
        <v>0.3342302691090351</v>
      </c>
      <c r="E51" s="50">
        <v>0.4847897348617882</v>
      </c>
      <c r="F51" s="50">
        <v>0.43968334320554353</v>
      </c>
      <c r="G51" s="52">
        <v>0.46906708821893234</v>
      </c>
      <c r="H51" s="12"/>
      <c r="I51" s="13"/>
      <c r="J51" s="13">
        <v>3.5101530711541926</v>
      </c>
      <c r="K51" s="13">
        <v>4.48138130063127</v>
      </c>
      <c r="L51" s="13">
        <v>45.04662792933232</v>
      </c>
      <c r="M51" s="13">
        <v>-9.30432070083009</v>
      </c>
      <c r="N51" s="13">
        <v>6.682933403654644</v>
      </c>
      <c r="O51" s="12"/>
      <c r="P51" s="13">
        <v>0</v>
      </c>
      <c r="Q51" s="13">
        <v>3.5101530711541926</v>
      </c>
      <c r="R51" s="13">
        <v>8.148837715139706</v>
      </c>
      <c r="S51" s="13">
        <v>56.86624225057608</v>
      </c>
      <c r="T51" s="13">
        <v>42.270904000241444</v>
      </c>
      <c r="U51" s="13">
        <v>51.778773767355034</v>
      </c>
    </row>
    <row r="52" spans="1:21" ht="12.75">
      <c r="A52" s="2" t="s">
        <v>1</v>
      </c>
      <c r="B52" s="50">
        <v>1.9632585401819196</v>
      </c>
      <c r="C52" s="50">
        <v>1.9244841176355425</v>
      </c>
      <c r="D52" s="50">
        <v>2.0830269572229505</v>
      </c>
      <c r="E52" s="50">
        <v>2.4369967874944756</v>
      </c>
      <c r="F52" s="50">
        <v>2.6874476088527675</v>
      </c>
      <c r="G52" s="52">
        <v>2.84899392369333</v>
      </c>
      <c r="H52" s="12"/>
      <c r="I52" s="13"/>
      <c r="J52" s="13">
        <v>-1.9750033810006613</v>
      </c>
      <c r="K52" s="13">
        <v>8.238199428852482</v>
      </c>
      <c r="L52" s="13">
        <v>16.993050860149722</v>
      </c>
      <c r="M52" s="13">
        <v>10.27702714437244</v>
      </c>
      <c r="N52" s="13">
        <v>6.011142851991224</v>
      </c>
      <c r="O52" s="12"/>
      <c r="P52" s="13">
        <v>0</v>
      </c>
      <c r="Q52" s="13">
        <v>-1.9750033810006613</v>
      </c>
      <c r="R52" s="13">
        <v>6.100491330598402</v>
      </c>
      <c r="S52" s="13">
        <v>24.130201785275744</v>
      </c>
      <c r="T52" s="13">
        <v>36.88709631711282</v>
      </c>
      <c r="U52" s="13">
        <v>45.11557522267731</v>
      </c>
    </row>
    <row r="53" spans="1:21" ht="12.75">
      <c r="A53" s="1" t="s">
        <v>2</v>
      </c>
      <c r="B53" s="50">
        <v>1.974563988975486</v>
      </c>
      <c r="C53" s="50">
        <v>1.7295224985666429</v>
      </c>
      <c r="D53" s="50">
        <v>1.7356876559567573</v>
      </c>
      <c r="E53" s="50">
        <v>1.865940343964327</v>
      </c>
      <c r="F53" s="50">
        <v>2.004457313137053</v>
      </c>
      <c r="G53" s="52">
        <v>2.6501201633045297</v>
      </c>
      <c r="H53" s="12"/>
      <c r="I53" s="13"/>
      <c r="J53" s="13">
        <v>-12.409903744673485</v>
      </c>
      <c r="K53" s="13">
        <v>0.3564658681933395</v>
      </c>
      <c r="L53" s="13">
        <v>7.5043852251038174</v>
      </c>
      <c r="M53" s="13">
        <v>7.423440391370534</v>
      </c>
      <c r="N53" s="13">
        <v>32.211354461671704</v>
      </c>
      <c r="O53" s="12"/>
      <c r="P53" s="13">
        <v>0</v>
      </c>
      <c r="Q53" s="13">
        <v>-12.409903744673485</v>
      </c>
      <c r="R53" s="13">
        <v>-12.097674947605569</v>
      </c>
      <c r="S53" s="13">
        <v>-5.501145853850957</v>
      </c>
      <c r="T53" s="13">
        <v>1.5139202542166004</v>
      </c>
      <c r="U53" s="13">
        <v>34.21292893524105</v>
      </c>
    </row>
    <row r="54" spans="1:21" ht="12.75">
      <c r="A54" s="1" t="s">
        <v>14</v>
      </c>
      <c r="B54" s="50">
        <v>0.6077649467148726</v>
      </c>
      <c r="C54" s="50">
        <v>0.5310069214155937</v>
      </c>
      <c r="D54" s="50">
        <v>0.44125350523996615</v>
      </c>
      <c r="E54" s="50">
        <v>0.42153155036306006</v>
      </c>
      <c r="F54" s="50">
        <v>0.44342815796234447</v>
      </c>
      <c r="G54" s="52">
        <v>0.6798262373560168</v>
      </c>
      <c r="H54" s="12"/>
      <c r="I54" s="13"/>
      <c r="J54" s="13">
        <v>-12.629557810824068</v>
      </c>
      <c r="K54" s="13">
        <v>-16.90249459203976</v>
      </c>
      <c r="L54" s="13">
        <v>-4.469529339190345</v>
      </c>
      <c r="M54" s="13">
        <v>5.194535872919872</v>
      </c>
      <c r="N54" s="13">
        <v>53.311472252907095</v>
      </c>
      <c r="O54" s="12"/>
      <c r="P54" s="13">
        <v>0</v>
      </c>
      <c r="Q54" s="13">
        <v>-12.629557810824068</v>
      </c>
      <c r="R54" s="13">
        <v>-27.39734207689075</v>
      </c>
      <c r="S54" s="13">
        <v>-30.642339173796117</v>
      </c>
      <c r="T54" s="13">
        <v>-27.03953060156087</v>
      </c>
      <c r="U54" s="13">
        <v>11.856769797378774</v>
      </c>
    </row>
    <row r="55" spans="1:21" ht="12.75">
      <c r="A55" s="4" t="s">
        <v>19</v>
      </c>
      <c r="B55" s="50">
        <v>1.3591785648957773</v>
      </c>
      <c r="C55" s="50">
        <v>1.371352390952207</v>
      </c>
      <c r="D55" s="50">
        <v>1.4858438863097982</v>
      </c>
      <c r="E55" s="50">
        <v>1.481534164338342</v>
      </c>
      <c r="F55" s="50">
        <v>1.379972209532967</v>
      </c>
      <c r="G55" s="52">
        <v>1.4050580120765657</v>
      </c>
      <c r="H55" s="12"/>
      <c r="I55" s="13"/>
      <c r="J55" s="13">
        <v>0.895675253483958</v>
      </c>
      <c r="K55" s="13">
        <v>8.348801964613443</v>
      </c>
      <c r="L55" s="13">
        <v>-0.2900521387990409</v>
      </c>
      <c r="M55" s="13">
        <v>-6.8551881725071695</v>
      </c>
      <c r="N55" s="13">
        <v>1.8178483863880501</v>
      </c>
      <c r="O55" s="12"/>
      <c r="P55" s="13">
        <v>0</v>
      </c>
      <c r="Q55" s="13">
        <v>0.895675253483958</v>
      </c>
      <c r="R55" s="13">
        <v>9.319255371256816</v>
      </c>
      <c r="S55" s="13">
        <v>9.0021725329333</v>
      </c>
      <c r="T55" s="13">
        <v>1.5298684936797997</v>
      </c>
      <c r="U55" s="13">
        <v>3.375527569794073</v>
      </c>
    </row>
    <row r="56" spans="1:21" ht="12.75">
      <c r="A56" s="5" t="s">
        <v>18</v>
      </c>
      <c r="B56" s="50">
        <v>1.7285676613291006</v>
      </c>
      <c r="C56" s="50">
        <v>1.7110834221487365</v>
      </c>
      <c r="D56" s="50">
        <v>1.7040486258132355</v>
      </c>
      <c r="E56" s="50">
        <v>1.7693945060261693</v>
      </c>
      <c r="F56" s="50">
        <v>1.721877708285167</v>
      </c>
      <c r="G56" s="52">
        <v>1.7475912657462314</v>
      </c>
      <c r="H56" s="12"/>
      <c r="I56" s="13"/>
      <c r="J56" s="13">
        <v>-1.0114871156921055</v>
      </c>
      <c r="K56" s="13">
        <v>-0.41113111403223</v>
      </c>
      <c r="L56" s="13">
        <v>3.834742695898626</v>
      </c>
      <c r="M56" s="13">
        <v>-2.6854835130984327</v>
      </c>
      <c r="N56" s="13">
        <v>1.49334400099022</v>
      </c>
      <c r="O56" s="12"/>
      <c r="P56" s="13">
        <v>0</v>
      </c>
      <c r="Q56" s="13">
        <v>-1.0114871156921055</v>
      </c>
      <c r="R56" s="13">
        <v>-1.4184596914773095</v>
      </c>
      <c r="S56" s="13">
        <v>2.3618887250081286</v>
      </c>
      <c r="T56" s="13">
        <v>-0.3870229203981239</v>
      </c>
      <c r="U56" s="13">
        <v>1.1005414970278764</v>
      </c>
    </row>
    <row r="57" spans="1:21" ht="12.75">
      <c r="A57" s="4" t="s">
        <v>6</v>
      </c>
      <c r="B57" s="50">
        <v>1.025710676621028</v>
      </c>
      <c r="C57" s="50">
        <v>0.3508414804796245</v>
      </c>
      <c r="D57" s="50">
        <v>1.0194191643284012</v>
      </c>
      <c r="E57" s="50">
        <v>1.1843366253459926</v>
      </c>
      <c r="F57" s="50">
        <v>1.034844366819251</v>
      </c>
      <c r="G57" s="52">
        <v>1.0258962373539975</v>
      </c>
      <c r="H57" s="12"/>
      <c r="I57" s="13"/>
      <c r="J57" s="13">
        <v>-65.79527848580142</v>
      </c>
      <c r="K57" s="13">
        <v>190.56403562508768</v>
      </c>
      <c r="L57" s="13">
        <v>16.177590807431997</v>
      </c>
      <c r="M57" s="13">
        <v>-12.622446636155388</v>
      </c>
      <c r="N57" s="13">
        <v>-0.8646835941869142</v>
      </c>
      <c r="O57" s="12"/>
      <c r="P57" s="13">
        <v>0</v>
      </c>
      <c r="Q57" s="13">
        <v>-65.79527848580142</v>
      </c>
      <c r="R57" s="13">
        <v>-0.613380794022035</v>
      </c>
      <c r="S57" s="13">
        <v>15.464979778461682</v>
      </c>
      <c r="T57" s="13">
        <v>0.8904743224777576</v>
      </c>
      <c r="U57" s="13">
        <v>0.018090942913914887</v>
      </c>
    </row>
    <row r="58" spans="1:21" ht="12.75">
      <c r="A58" s="2" t="s">
        <v>15</v>
      </c>
      <c r="B58" s="50">
        <v>2.8725531836199294</v>
      </c>
      <c r="C58" s="50">
        <v>1.9984771043063358</v>
      </c>
      <c r="D58" s="50">
        <v>2.728987890772808</v>
      </c>
      <c r="E58" s="50">
        <v>2.827568559797333</v>
      </c>
      <c r="F58" s="50">
        <v>2.7282121332396727</v>
      </c>
      <c r="G58" s="52">
        <v>2.6149768624564205</v>
      </c>
      <c r="H58" s="12"/>
      <c r="I58" s="13"/>
      <c r="J58" s="13">
        <v>-30.42854295258344</v>
      </c>
      <c r="K58" s="13">
        <v>36.553372810344484</v>
      </c>
      <c r="L58" s="13">
        <v>3.6123527465198038</v>
      </c>
      <c r="M58" s="13">
        <v>-3.5138467717572013</v>
      </c>
      <c r="N58" s="13">
        <v>-4.150530283317394</v>
      </c>
      <c r="O58" s="12"/>
      <c r="P58" s="13">
        <v>0</v>
      </c>
      <c r="Q58" s="13">
        <v>-30.42854295258344</v>
      </c>
      <c r="R58" s="13">
        <v>-4.997828888452588</v>
      </c>
      <c r="S58" s="13">
        <v>-1.5660153510511492</v>
      </c>
      <c r="T58" s="13">
        <v>-5.024834742950219</v>
      </c>
      <c r="U58" s="13">
        <v>-8.966807738574815</v>
      </c>
    </row>
    <row r="59" spans="1:21" ht="12.75">
      <c r="A59" s="1" t="s">
        <v>16</v>
      </c>
      <c r="B59" s="50">
        <v>0.9666337138655063</v>
      </c>
      <c r="C59" s="50">
        <v>0.8832960197929931</v>
      </c>
      <c r="D59" s="50">
        <v>0.8361687988755743</v>
      </c>
      <c r="E59" s="50">
        <v>0.7013669440763765</v>
      </c>
      <c r="F59" s="50">
        <v>0.6373212503652109</v>
      </c>
      <c r="G59" s="52">
        <v>0.8790642303586759</v>
      </c>
      <c r="H59" s="12"/>
      <c r="I59" s="13"/>
      <c r="J59" s="13">
        <v>-8.621434663110506</v>
      </c>
      <c r="K59" s="13">
        <v>-5.335382460849701</v>
      </c>
      <c r="L59" s="13">
        <v>-16.121368673462896</v>
      </c>
      <c r="M59" s="13">
        <v>-9.131552927049725</v>
      </c>
      <c r="N59" s="13">
        <v>37.93110301201102</v>
      </c>
      <c r="O59" s="12"/>
      <c r="P59" s="13">
        <v>0</v>
      </c>
      <c r="Q59" s="13">
        <v>-8.621434663110506</v>
      </c>
      <c r="R59" s="13">
        <v>-13.496830611071005</v>
      </c>
      <c r="S59" s="13">
        <v>-27.442325462490345</v>
      </c>
      <c r="T59" s="13">
        <v>-34.06796791551952</v>
      </c>
      <c r="U59" s="13">
        <v>-9.059220907643052</v>
      </c>
    </row>
    <row r="60" spans="1:21" ht="12.75">
      <c r="A60" s="2" t="s">
        <v>0</v>
      </c>
      <c r="B60" s="50">
        <v>1.3700557999652467</v>
      </c>
      <c r="C60" s="50">
        <v>1.418641226395616</v>
      </c>
      <c r="D60" s="50">
        <v>1.4580093633698181</v>
      </c>
      <c r="E60" s="50">
        <v>1.4448168129564731</v>
      </c>
      <c r="F60" s="50">
        <v>1.400943639128852</v>
      </c>
      <c r="G60" s="52">
        <v>1.2230584968350435</v>
      </c>
      <c r="H60" s="12"/>
      <c r="I60" s="13"/>
      <c r="J60" s="13">
        <v>3.5462370533814607</v>
      </c>
      <c r="K60" s="13">
        <v>2.7750594189501925</v>
      </c>
      <c r="L60" s="13">
        <v>-0.904833037755921</v>
      </c>
      <c r="M60" s="13">
        <v>-3.0365907590627472</v>
      </c>
      <c r="N60" s="13">
        <v>-12.69752310695543</v>
      </c>
      <c r="O60" s="12"/>
      <c r="P60" s="13">
        <v>0</v>
      </c>
      <c r="Q60" s="13">
        <v>3.5462370533814607</v>
      </c>
      <c r="R60" s="13">
        <v>6.41970665769982</v>
      </c>
      <c r="S60" s="13">
        <v>5.456785993178002</v>
      </c>
      <c r="T60" s="13">
        <v>2.254494974904574</v>
      </c>
      <c r="U60" s="13">
        <v>-10.729293152434522</v>
      </c>
    </row>
    <row r="61" spans="1:21" ht="12.75">
      <c r="A61" s="1" t="s">
        <v>17</v>
      </c>
      <c r="B61" s="50">
        <v>2.351304795986601</v>
      </c>
      <c r="C61" s="50">
        <v>2.256165980362773</v>
      </c>
      <c r="D61" s="50">
        <v>1.662929948541432</v>
      </c>
      <c r="E61" s="50">
        <v>2.050099658585203</v>
      </c>
      <c r="F61" s="50">
        <v>1.891955198814703</v>
      </c>
      <c r="G61" s="52">
        <v>1.8610823651477597</v>
      </c>
      <c r="H61" s="12"/>
      <c r="I61" s="13"/>
      <c r="J61" s="13">
        <v>-4.04621365065978</v>
      </c>
      <c r="K61" s="13">
        <v>-26.293988872483283</v>
      </c>
      <c r="L61" s="13">
        <v>23.282382422865183</v>
      </c>
      <c r="M61" s="13">
        <v>-7.713988883820292</v>
      </c>
      <c r="N61" s="13">
        <v>-1.6317951760319147</v>
      </c>
      <c r="O61" s="12"/>
      <c r="P61" s="13">
        <v>0</v>
      </c>
      <c r="Q61" s="13">
        <v>-4.04621365065978</v>
      </c>
      <c r="R61" s="13">
        <v>-29.276291556081688</v>
      </c>
      <c r="S61" s="13">
        <v>-12.810127292536436</v>
      </c>
      <c r="T61" s="13">
        <v>-19.535944381007226</v>
      </c>
      <c r="U61" s="13">
        <v>-20.84895295903759</v>
      </c>
    </row>
    <row r="62" spans="1:21" ht="12.75">
      <c r="A62" s="1" t="s">
        <v>3</v>
      </c>
      <c r="B62" s="50">
        <v>0.5895953803926955</v>
      </c>
      <c r="C62" s="50">
        <v>0.6298915738689254</v>
      </c>
      <c r="D62" s="50">
        <v>0.5517725197320684</v>
      </c>
      <c r="E62" s="50">
        <v>0.4653127823472237</v>
      </c>
      <c r="F62" s="50">
        <v>0.36538186126137673</v>
      </c>
      <c r="G62" s="52">
        <v>0.40577299134348405</v>
      </c>
      <c r="H62" s="12"/>
      <c r="I62" s="13"/>
      <c r="J62" s="13">
        <v>6.834550408008781</v>
      </c>
      <c r="K62" s="13">
        <v>-12.401984306129606</v>
      </c>
      <c r="L62" s="13">
        <v>-15.669453315077774</v>
      </c>
      <c r="M62" s="13">
        <v>-21.476074777433666</v>
      </c>
      <c r="N62" s="13">
        <v>11.054497873175322</v>
      </c>
      <c r="O62" s="12"/>
      <c r="P62" s="13">
        <v>0</v>
      </c>
      <c r="Q62" s="13">
        <v>6.834550408008781</v>
      </c>
      <c r="R62" s="13">
        <v>-6.4150537671166035</v>
      </c>
      <c r="S62" s="13">
        <v>-21.07930322701891</v>
      </c>
      <c r="T62" s="13">
        <v>-38.028371080856004</v>
      </c>
      <c r="U62" s="13">
        <v>-31.177718680017136</v>
      </c>
    </row>
    <row r="63" spans="1:21" ht="12.75">
      <c r="A63" s="1" t="s">
        <v>21</v>
      </c>
      <c r="B63" s="50">
        <v>0.05908911713319228</v>
      </c>
      <c r="C63" s="50">
        <v>0.04930516452321329</v>
      </c>
      <c r="D63" s="50">
        <v>0.03580369155869249</v>
      </c>
      <c r="E63" s="50">
        <v>0.03541912432161425</v>
      </c>
      <c r="F63" s="50">
        <v>0.03446144781559841</v>
      </c>
      <c r="G63" s="52">
        <v>0.037818364263228266</v>
      </c>
      <c r="H63" s="12"/>
      <c r="I63" s="13"/>
      <c r="J63" s="13">
        <v>-16.557960390447306</v>
      </c>
      <c r="K63" s="13">
        <v>-27.38348628400621</v>
      </c>
      <c r="L63" s="13">
        <v>-1.074099402425631</v>
      </c>
      <c r="M63" s="13">
        <v>-2.7038401551656364</v>
      </c>
      <c r="N63" s="13">
        <v>9.741077814236249</v>
      </c>
      <c r="O63" s="12"/>
      <c r="P63" s="13">
        <v>0</v>
      </c>
      <c r="Q63" s="13">
        <v>-16.557960390447306</v>
      </c>
      <c r="R63" s="13">
        <v>-39.40729986202419</v>
      </c>
      <c r="S63" s="13">
        <v>-40.05812569211975</v>
      </c>
      <c r="T63" s="13">
        <v>-41.67885815941512</v>
      </c>
      <c r="U63" s="13">
        <v>-35.99775035057266</v>
      </c>
    </row>
    <row r="64" spans="1:21" ht="12.75">
      <c r="A64" s="5" t="s">
        <v>9</v>
      </c>
      <c r="B64" s="50">
        <v>0.43639761316985054</v>
      </c>
      <c r="C64" s="50">
        <v>0.5839681860246452</v>
      </c>
      <c r="D64" s="50">
        <v>0.3764598550890745</v>
      </c>
      <c r="E64" s="50">
        <v>0.15897126766546066</v>
      </c>
      <c r="F64" s="50">
        <v>0.1585203682524271</v>
      </c>
      <c r="G64" s="52">
        <v>0.22067064000085532</v>
      </c>
      <c r="H64" s="12"/>
      <c r="I64" s="13"/>
      <c r="J64" s="13">
        <v>33.81562327595927</v>
      </c>
      <c r="K64" s="13">
        <v>-35.53418420756455</v>
      </c>
      <c r="L64" s="13">
        <v>-57.7720531109894</v>
      </c>
      <c r="M64" s="13">
        <v>-0.28363579133207395</v>
      </c>
      <c r="N64" s="13">
        <v>39.20648963511138</v>
      </c>
      <c r="O64" s="12"/>
      <c r="P64" s="13">
        <v>0</v>
      </c>
      <c r="Q64" s="13">
        <v>33.81562327595927</v>
      </c>
      <c r="R64" s="13">
        <v>-13.73466679742073</v>
      </c>
      <c r="S64" s="13">
        <v>-63.5719209115868</v>
      </c>
      <c r="T64" s="13">
        <v>-63.675243981976294</v>
      </c>
      <c r="U64" s="13">
        <v>-49.43358227879033</v>
      </c>
    </row>
    <row r="65" spans="1:21" ht="12.75">
      <c r="A65" s="1" t="s">
        <v>13</v>
      </c>
      <c r="B65" s="50">
        <v>0.8047030933050829</v>
      </c>
      <c r="C65" s="50">
        <v>0.7981931405556104</v>
      </c>
      <c r="D65" s="50">
        <v>0.9566559904184689</v>
      </c>
      <c r="E65" s="50">
        <v>1.463801722872134</v>
      </c>
      <c r="F65" s="50">
        <v>0.5781897241144326</v>
      </c>
      <c r="G65" s="52">
        <v>0.2875476226645683</v>
      </c>
      <c r="H65" s="12"/>
      <c r="I65" s="13"/>
      <c r="J65" s="13">
        <v>-0.8089881601840005</v>
      </c>
      <c r="K65" s="13">
        <v>19.852695019723527</v>
      </c>
      <c r="L65" s="13">
        <v>53.012340646278176</v>
      </c>
      <c r="M65" s="13">
        <v>-60.50081680598359</v>
      </c>
      <c r="N65" s="13">
        <v>-50.26760063835756</v>
      </c>
      <c r="O65" s="12"/>
      <c r="P65" s="13">
        <v>0</v>
      </c>
      <c r="Q65" s="13">
        <v>-0.8089881601840005</v>
      </c>
      <c r="R65" s="13">
        <v>18.883100907352528</v>
      </c>
      <c r="S65" s="13">
        <v>81.90581533121687</v>
      </c>
      <c r="T65" s="13">
        <v>-28.148688761753462</v>
      </c>
      <c r="U65" s="13">
        <v>-64.26661894841855</v>
      </c>
    </row>
    <row r="66" spans="1:21" ht="12.75">
      <c r="A66" s="1" t="s">
        <v>28</v>
      </c>
      <c r="B66" s="50">
        <v>0.796372754348517</v>
      </c>
      <c r="C66" s="50">
        <v>0.8213893146026204</v>
      </c>
      <c r="D66" s="50">
        <v>0.5667229216593372</v>
      </c>
      <c r="E66" s="50">
        <v>0.40050665834886956</v>
      </c>
      <c r="F66" s="50">
        <v>0.2094690239588674</v>
      </c>
      <c r="G66" s="52">
        <v>0.23354377880897748</v>
      </c>
      <c r="H66" s="12"/>
      <c r="I66" s="13"/>
      <c r="J66" s="13">
        <v>3.141312923816514</v>
      </c>
      <c r="K66" s="13">
        <v>-31.00434695409791</v>
      </c>
      <c r="L66" s="13">
        <v>-29.32937013096179</v>
      </c>
      <c r="M66" s="13">
        <v>-47.698990867611215</v>
      </c>
      <c r="N66" s="13">
        <v>11.49322911574626</v>
      </c>
      <c r="O66" s="12"/>
      <c r="P66" s="13">
        <v>0</v>
      </c>
      <c r="Q66" s="13">
        <v>3.141312923816514</v>
      </c>
      <c r="R66" s="13">
        <v>-28.83697758809538</v>
      </c>
      <c r="S66" s="13">
        <v>-49.70864382766218</v>
      </c>
      <c r="T66" s="13">
        <v>-73.69711321550344</v>
      </c>
      <c r="U66" s="13">
        <v>-70.67406217330588</v>
      </c>
    </row>
    <row r="67" spans="2:21" ht="12.75">
      <c r="B67" s="50"/>
      <c r="C67" s="50"/>
      <c r="D67" s="52"/>
      <c r="E67" s="52"/>
      <c r="F67" s="52"/>
      <c r="G67" s="52"/>
      <c r="H67" s="12"/>
      <c r="I67" s="13"/>
      <c r="J67" s="13"/>
      <c r="K67" s="13"/>
      <c r="L67" s="13"/>
      <c r="M67" s="13"/>
      <c r="N67" s="13"/>
      <c r="O67" s="12"/>
      <c r="P67" s="13"/>
      <c r="Q67" s="13"/>
      <c r="R67" s="13"/>
      <c r="S67" s="13"/>
      <c r="T67" s="13"/>
      <c r="U67" s="13"/>
    </row>
    <row r="68" spans="1:21" ht="12.75">
      <c r="A68" s="7" t="s">
        <v>23</v>
      </c>
      <c r="B68" s="50">
        <v>2.2500396837324486</v>
      </c>
      <c r="C68" s="50">
        <v>1.9070754870242468</v>
      </c>
      <c r="D68" s="52">
        <v>2.178767035849791</v>
      </c>
      <c r="E68" s="52">
        <v>2.4269534096077443</v>
      </c>
      <c r="F68" s="52">
        <v>2.240855808115062</v>
      </c>
      <c r="G68" s="52">
        <v>2.2048401354946456</v>
      </c>
      <c r="H68" s="12"/>
      <c r="I68" s="13"/>
      <c r="J68" s="13">
        <v>-15.242584350302664</v>
      </c>
      <c r="K68" s="13">
        <v>14.246502074728284</v>
      </c>
      <c r="L68" s="13">
        <v>11.391138642831208</v>
      </c>
      <c r="M68" s="13">
        <v>-7.667951133959363</v>
      </c>
      <c r="N68" s="13">
        <v>-1.6072284744956988</v>
      </c>
      <c r="O68" s="12"/>
      <c r="P68" s="13">
        <v>0</v>
      </c>
      <c r="Q68" s="13">
        <v>-15.242584350302664</v>
      </c>
      <c r="R68" s="13">
        <v>-3.1676173712824465</v>
      </c>
      <c r="S68" s="13">
        <v>7.862693585111558</v>
      </c>
      <c r="T68" s="13">
        <v>-0.40816505076712417</v>
      </c>
      <c r="U68" s="13">
        <v>-2.008833380343958</v>
      </c>
    </row>
    <row r="69" spans="1:21" ht="12.75">
      <c r="A69" s="8" t="s">
        <v>24</v>
      </c>
      <c r="B69" s="50">
        <v>0.7494208399853608</v>
      </c>
      <c r="C69" s="50">
        <v>0.5853697586186559</v>
      </c>
      <c r="D69" s="52">
        <v>0.7094262806250362</v>
      </c>
      <c r="E69" s="52">
        <v>0.655385978496023</v>
      </c>
      <c r="F69" s="52">
        <v>0.6239734490517782</v>
      </c>
      <c r="G69" s="52">
        <v>0.612733868756792</v>
      </c>
      <c r="H69" s="12"/>
      <c r="I69" s="13"/>
      <c r="J69" s="13">
        <v>-21.8903815605007</v>
      </c>
      <c r="K69" s="13">
        <v>21.192847799163133</v>
      </c>
      <c r="L69" s="13">
        <v>-7.617465493581847</v>
      </c>
      <c r="M69" s="13">
        <v>-4.792981613114478</v>
      </c>
      <c r="N69" s="13">
        <v>-1.8012914350869238</v>
      </c>
      <c r="O69" s="12"/>
      <c r="P69" s="13">
        <v>0</v>
      </c>
      <c r="Q69" s="13">
        <v>-21.8903815605007</v>
      </c>
      <c r="R69" s="13">
        <v>-5.3367290081105665</v>
      </c>
      <c r="S69" s="13">
        <v>-12.547671011013605</v>
      </c>
      <c r="T69" s="13">
        <v>-16.739245059696103</v>
      </c>
      <c r="U69" s="13">
        <v>-18.239013907224518</v>
      </c>
    </row>
    <row r="70" spans="1:21" ht="12.75">
      <c r="A70" s="9" t="s">
        <v>25</v>
      </c>
      <c r="B70" s="50">
        <v>1.1731149617139627</v>
      </c>
      <c r="C70" s="50">
        <v>1.2840884775640842</v>
      </c>
      <c r="D70" s="52">
        <v>1.1504514317614039</v>
      </c>
      <c r="E70" s="52">
        <v>0.677005766832202</v>
      </c>
      <c r="F70" s="52">
        <v>0.5160561754516931</v>
      </c>
      <c r="G70" s="52">
        <v>0.7073478443504517</v>
      </c>
      <c r="H70" s="12"/>
      <c r="I70" s="13"/>
      <c r="J70" s="13">
        <v>9.459730671918564</v>
      </c>
      <c r="K70" s="13">
        <v>-10.407152477233481</v>
      </c>
      <c r="L70" s="13">
        <v>-41.15303365778168</v>
      </c>
      <c r="M70" s="13">
        <v>-23.773740086973405</v>
      </c>
      <c r="N70" s="13">
        <v>37.067993369389484</v>
      </c>
      <c r="O70" s="12"/>
      <c r="P70" s="13">
        <v>0</v>
      </c>
      <c r="Q70" s="13">
        <v>9.459730671918564</v>
      </c>
      <c r="R70" s="13">
        <v>-1.9319104002771041</v>
      </c>
      <c r="S70" s="13">
        <v>-42.28990432079457</v>
      </c>
      <c r="T70" s="13">
        <v>-56.009752471512535</v>
      </c>
      <c r="U70" s="13">
        <v>-39.703450434474775</v>
      </c>
    </row>
    <row r="71" spans="2:21" ht="12.75">
      <c r="B71" s="50"/>
      <c r="C71" s="50"/>
      <c r="D71" s="50"/>
      <c r="E71" s="50"/>
      <c r="F71" s="52"/>
      <c r="G71" s="52"/>
      <c r="H71" s="12"/>
      <c r="I71" s="13"/>
      <c r="J71" s="13"/>
      <c r="K71" s="13"/>
      <c r="L71" s="13"/>
      <c r="M71" s="13"/>
      <c r="N71" s="13"/>
      <c r="O71" s="12"/>
      <c r="P71" s="13"/>
      <c r="Q71" s="13"/>
      <c r="R71" s="13"/>
      <c r="S71" s="13"/>
      <c r="T71" s="13"/>
      <c r="U71" s="13"/>
    </row>
    <row r="72" spans="1:21" ht="12.75">
      <c r="A72" s="17" t="s">
        <v>26</v>
      </c>
      <c r="B72" s="102">
        <v>0.17015639565644566</v>
      </c>
      <c r="C72" s="103">
        <v>0.14535162313806366</v>
      </c>
      <c r="D72" s="103">
        <v>0.14443057480288513</v>
      </c>
      <c r="E72" s="102">
        <v>0.18794230786707392</v>
      </c>
      <c r="F72" s="103">
        <v>0.19171798664999118</v>
      </c>
      <c r="G72" s="103">
        <v>0.22497339416893553</v>
      </c>
      <c r="H72" s="21"/>
      <c r="I72" s="20"/>
      <c r="J72" s="20">
        <v>-14.57763160925441</v>
      </c>
      <c r="K72" s="20">
        <v>-0.6336691089467053</v>
      </c>
      <c r="L72" s="20">
        <v>30.126400260867484</v>
      </c>
      <c r="M72" s="20">
        <v>2.0089562726811323</v>
      </c>
      <c r="N72" s="20">
        <v>17.346002897295648</v>
      </c>
      <c r="O72" s="21"/>
      <c r="P72" s="20">
        <v>0</v>
      </c>
      <c r="Q72" s="20">
        <v>-14.57763160925441</v>
      </c>
      <c r="R72" s="20">
        <v>-15.118926769877206</v>
      </c>
      <c r="S72" s="20">
        <v>10.452685097149626</v>
      </c>
      <c r="T72" s="20">
        <v>12.671631242753548</v>
      </c>
      <c r="U72" s="20">
        <v>32.21565566255185</v>
      </c>
    </row>
    <row r="73" ht="12.75">
      <c r="A73" t="s">
        <v>59</v>
      </c>
    </row>
  </sheetData>
  <sheetProtection/>
  <printOptions/>
  <pageMargins left="0.7086614173228347" right="0.7086614173228347" top="0.39" bottom="0.43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A1" sqref="A1:C29"/>
    </sheetView>
  </sheetViews>
  <sheetFormatPr defaultColWidth="9.140625" defaultRowHeight="12.75"/>
  <cols>
    <col min="1" max="1" width="10.00390625" style="0" customWidth="1"/>
    <col min="2" max="2" width="119.28125" style="0" customWidth="1"/>
    <col min="3" max="3" width="32.140625" style="0" customWidth="1"/>
  </cols>
  <sheetData>
    <row r="1" spans="1:2" ht="13.5">
      <c r="A1" s="11" t="s">
        <v>105</v>
      </c>
      <c r="B1" s="26" t="s">
        <v>217</v>
      </c>
    </row>
    <row r="2" spans="1:2" ht="14.25" thickBot="1">
      <c r="A2" s="11"/>
      <c r="B2" s="26"/>
    </row>
    <row r="3" spans="1:3" ht="13.5" thickBot="1">
      <c r="A3" s="37" t="s">
        <v>60</v>
      </c>
      <c r="B3" s="37" t="s">
        <v>61</v>
      </c>
      <c r="C3" s="37" t="s">
        <v>62</v>
      </c>
    </row>
    <row r="4" spans="1:3" ht="12.75">
      <c r="A4" s="35">
        <v>1</v>
      </c>
      <c r="B4" s="33" t="s">
        <v>63</v>
      </c>
      <c r="C4" s="33" t="s">
        <v>63</v>
      </c>
    </row>
    <row r="5" spans="1:3" ht="12.75">
      <c r="A5" s="35">
        <v>2</v>
      </c>
      <c r="B5" s="33" t="s">
        <v>64</v>
      </c>
      <c r="C5" s="33" t="s">
        <v>65</v>
      </c>
    </row>
    <row r="6" spans="1:3" ht="12.75">
      <c r="A6" s="35">
        <v>3</v>
      </c>
      <c r="B6" s="33" t="s">
        <v>66</v>
      </c>
      <c r="C6" s="33" t="s">
        <v>67</v>
      </c>
    </row>
    <row r="7" spans="1:3" ht="12.75">
      <c r="A7" s="35">
        <v>4</v>
      </c>
      <c r="B7" s="33" t="s">
        <v>68</v>
      </c>
      <c r="C7" s="33" t="s">
        <v>69</v>
      </c>
    </row>
    <row r="8" spans="1:3" ht="12.75">
      <c r="A8" s="35">
        <v>5</v>
      </c>
      <c r="B8" s="33" t="s">
        <v>70</v>
      </c>
      <c r="C8" s="33" t="s">
        <v>71</v>
      </c>
    </row>
    <row r="9" spans="1:3" ht="12.75">
      <c r="A9" s="35">
        <v>6</v>
      </c>
      <c r="B9" s="33" t="s">
        <v>72</v>
      </c>
      <c r="C9" s="33" t="s">
        <v>73</v>
      </c>
    </row>
    <row r="10" spans="1:3" ht="12.75">
      <c r="A10" s="35">
        <v>7</v>
      </c>
      <c r="B10" s="33" t="s">
        <v>74</v>
      </c>
      <c r="C10" s="33" t="s">
        <v>75</v>
      </c>
    </row>
    <row r="11" spans="1:3" ht="12.75">
      <c r="A11" s="35">
        <v>8</v>
      </c>
      <c r="B11" s="33" t="s">
        <v>76</v>
      </c>
      <c r="C11" s="33" t="s">
        <v>77</v>
      </c>
    </row>
    <row r="12" spans="1:3" ht="12.75">
      <c r="A12" s="35">
        <v>9</v>
      </c>
      <c r="B12" s="33" t="s">
        <v>78</v>
      </c>
      <c r="C12" s="33" t="s">
        <v>79</v>
      </c>
    </row>
    <row r="13" spans="1:3" ht="12.75">
      <c r="A13" s="35">
        <v>10</v>
      </c>
      <c r="B13" s="33" t="s">
        <v>80</v>
      </c>
      <c r="C13" s="33" t="s">
        <v>80</v>
      </c>
    </row>
    <row r="14" spans="1:3" ht="12.75">
      <c r="A14" s="35">
        <v>11</v>
      </c>
      <c r="B14" s="33" t="s">
        <v>81</v>
      </c>
      <c r="C14" s="33" t="s">
        <v>82</v>
      </c>
    </row>
    <row r="15" spans="1:3" ht="12.75">
      <c r="A15" s="35">
        <v>12</v>
      </c>
      <c r="B15" s="33" t="s">
        <v>83</v>
      </c>
      <c r="C15" s="33" t="s">
        <v>84</v>
      </c>
    </row>
    <row r="16" spans="1:3" ht="12.75">
      <c r="A16" s="35">
        <v>13</v>
      </c>
      <c r="B16" s="33" t="s">
        <v>85</v>
      </c>
      <c r="C16" s="33" t="s">
        <v>86</v>
      </c>
    </row>
    <row r="17" spans="1:3" ht="12.75">
      <c r="A17" s="35">
        <v>14</v>
      </c>
      <c r="B17" s="33" t="s">
        <v>87</v>
      </c>
      <c r="C17" s="33" t="s">
        <v>88</v>
      </c>
    </row>
    <row r="18" spans="1:3" ht="14.25" customHeight="1">
      <c r="A18" s="35">
        <v>15</v>
      </c>
      <c r="B18" s="38" t="s">
        <v>89</v>
      </c>
      <c r="C18" s="33" t="s">
        <v>90</v>
      </c>
    </row>
    <row r="19" spans="1:3" ht="12.75">
      <c r="A19" s="35">
        <v>16</v>
      </c>
      <c r="B19" s="33" t="s">
        <v>91</v>
      </c>
      <c r="C19" s="33" t="s">
        <v>92</v>
      </c>
    </row>
    <row r="20" spans="1:3" ht="12.75">
      <c r="A20" s="35">
        <v>17</v>
      </c>
      <c r="B20" s="33" t="s">
        <v>93</v>
      </c>
      <c r="C20" s="33" t="s">
        <v>93</v>
      </c>
    </row>
    <row r="21" spans="1:3" ht="12.75">
      <c r="A21" s="35">
        <v>18</v>
      </c>
      <c r="B21" s="33" t="s">
        <v>94</v>
      </c>
      <c r="C21" s="33" t="s">
        <v>94</v>
      </c>
    </row>
    <row r="22" spans="1:3" ht="12.75">
      <c r="A22" s="35">
        <v>19</v>
      </c>
      <c r="B22" s="33" t="s">
        <v>95</v>
      </c>
      <c r="C22" s="33" t="s">
        <v>96</v>
      </c>
    </row>
    <row r="23" spans="1:3" ht="12.75">
      <c r="A23" s="35">
        <v>20</v>
      </c>
      <c r="B23" s="33" t="s">
        <v>97</v>
      </c>
      <c r="C23" s="33" t="s">
        <v>98</v>
      </c>
    </row>
    <row r="24" spans="1:3" ht="12.75">
      <c r="A24" s="35">
        <v>21</v>
      </c>
      <c r="B24" s="33" t="s">
        <v>99</v>
      </c>
      <c r="C24" s="33" t="s">
        <v>99</v>
      </c>
    </row>
    <row r="25" spans="1:3" ht="12.75">
      <c r="A25" s="35">
        <v>22</v>
      </c>
      <c r="B25" s="33" t="s">
        <v>100</v>
      </c>
      <c r="C25" s="33" t="s">
        <v>100</v>
      </c>
    </row>
    <row r="26" spans="1:3" ht="12.75">
      <c r="A26" s="35">
        <v>23</v>
      </c>
      <c r="B26" s="33" t="s">
        <v>101</v>
      </c>
      <c r="C26" s="33" t="s">
        <v>102</v>
      </c>
    </row>
    <row r="27" spans="1:3" ht="13.5" thickBot="1">
      <c r="A27" s="36">
        <v>24</v>
      </c>
      <c r="B27" s="34" t="s">
        <v>103</v>
      </c>
      <c r="C27" s="34" t="s">
        <v>104</v>
      </c>
    </row>
    <row r="28" spans="2:3" ht="12.75">
      <c r="B28" s="32"/>
      <c r="C28" s="32"/>
    </row>
    <row r="29" ht="12.75">
      <c r="A29" s="40" t="s">
        <v>204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32.00390625" style="0" customWidth="1"/>
    <col min="2" max="2" width="10.57421875" style="0" customWidth="1"/>
    <col min="3" max="4" width="10.140625" style="0" customWidth="1"/>
    <col min="5" max="5" width="10.57421875" style="0" customWidth="1"/>
    <col min="6" max="6" width="9.8515625" style="0" customWidth="1"/>
    <col min="7" max="7" width="11.00390625" style="0" customWidth="1"/>
    <col min="8" max="8" width="2.7109375" style="0" customWidth="1"/>
    <col min="9" max="11" width="5.57421875" style="0" bestFit="1" customWidth="1"/>
    <col min="12" max="12" width="6.57421875" style="0" customWidth="1"/>
    <col min="13" max="13" width="5.57421875" style="0" bestFit="1" customWidth="1"/>
    <col min="14" max="14" width="5.57421875" style="0" customWidth="1"/>
    <col min="15" max="15" width="2.8515625" style="0" customWidth="1"/>
    <col min="16" max="16" width="5.57421875" style="0" bestFit="1" customWidth="1"/>
    <col min="17" max="17" width="5.140625" style="0" bestFit="1" customWidth="1"/>
    <col min="18" max="18" width="6.140625" style="0" bestFit="1" customWidth="1"/>
    <col min="19" max="19" width="6.7109375" style="0" customWidth="1"/>
    <col min="20" max="20" width="6.8515625" style="0" customWidth="1"/>
    <col min="21" max="21" width="5.57421875" style="0" customWidth="1"/>
  </cols>
  <sheetData>
    <row r="1" spans="1:21" ht="12.75">
      <c r="A1" s="11" t="s">
        <v>216</v>
      </c>
      <c r="B1" s="11" t="s">
        <v>161</v>
      </c>
      <c r="C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2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1"/>
      <c r="I3" s="45"/>
      <c r="J3" s="45"/>
      <c r="K3" s="45"/>
      <c r="L3" s="45"/>
      <c r="M3" s="45"/>
      <c r="N3" s="45"/>
      <c r="O3" s="1"/>
      <c r="P3" s="45"/>
      <c r="Q3" s="45"/>
      <c r="R3" s="45"/>
      <c r="S3" s="45"/>
      <c r="T3" s="45"/>
      <c r="U3" s="45"/>
      <c r="V3" s="16"/>
    </row>
    <row r="4" spans="1:22" ht="12.75">
      <c r="A4" s="30"/>
      <c r="B4" s="30"/>
      <c r="C4" s="30"/>
      <c r="D4" s="30"/>
      <c r="E4" s="30"/>
      <c r="F4" s="31"/>
      <c r="G4" s="31" t="s">
        <v>162</v>
      </c>
      <c r="H4" s="1"/>
      <c r="I4" s="1"/>
      <c r="J4" s="1"/>
      <c r="K4" s="1"/>
      <c r="L4" s="1"/>
      <c r="M4" s="14"/>
      <c r="N4" s="14"/>
      <c r="O4" s="1"/>
      <c r="P4" s="1"/>
      <c r="Q4" s="1"/>
      <c r="R4" s="1"/>
      <c r="S4" s="1"/>
      <c r="T4" s="14"/>
      <c r="U4" s="14"/>
      <c r="V4" s="16"/>
    </row>
    <row r="5" spans="1:21" ht="12.75">
      <c r="A5" s="1"/>
      <c r="B5" s="1"/>
      <c r="C5" s="1"/>
      <c r="D5" s="1"/>
      <c r="E5" s="1"/>
      <c r="F5" s="14"/>
      <c r="G5" s="14"/>
      <c r="H5" s="1"/>
      <c r="I5" s="1"/>
      <c r="J5" s="1"/>
      <c r="K5" s="1"/>
      <c r="L5" s="1"/>
      <c r="M5" s="14"/>
      <c r="N5" s="14"/>
      <c r="O5" s="1"/>
      <c r="P5" s="1"/>
      <c r="Q5" s="1"/>
      <c r="R5" s="1"/>
      <c r="S5" s="1"/>
      <c r="T5" s="14"/>
      <c r="U5" s="14"/>
    </row>
    <row r="6" spans="1:21" ht="12.75">
      <c r="A6" s="2" t="s">
        <v>0</v>
      </c>
      <c r="B6" s="65">
        <v>90</v>
      </c>
      <c r="C6" s="65">
        <v>93</v>
      </c>
      <c r="D6" s="65">
        <v>60</v>
      </c>
      <c r="E6" s="65">
        <v>58</v>
      </c>
      <c r="F6" s="65">
        <v>54</v>
      </c>
      <c r="G6" s="65">
        <v>68</v>
      </c>
      <c r="H6" s="12"/>
      <c r="I6" s="13"/>
      <c r="J6" s="13"/>
      <c r="K6" s="13"/>
      <c r="L6" s="13"/>
      <c r="M6" s="13"/>
      <c r="N6" s="13"/>
      <c r="O6" s="12"/>
      <c r="P6" s="13"/>
      <c r="Q6" s="13"/>
      <c r="R6" s="13"/>
      <c r="S6" s="13"/>
      <c r="T6" s="13"/>
      <c r="U6" s="13"/>
    </row>
    <row r="7" spans="1:21" ht="12.75">
      <c r="A7" s="2" t="s">
        <v>1</v>
      </c>
      <c r="B7" s="65">
        <v>70</v>
      </c>
      <c r="C7" s="65">
        <v>79</v>
      </c>
      <c r="D7" s="65">
        <v>38</v>
      </c>
      <c r="E7" s="65">
        <v>70</v>
      </c>
      <c r="F7" s="65">
        <v>47</v>
      </c>
      <c r="G7" s="65">
        <v>66</v>
      </c>
      <c r="H7" s="12"/>
      <c r="I7" s="13"/>
      <c r="J7" s="13"/>
      <c r="K7" s="13"/>
      <c r="L7" s="13"/>
      <c r="M7" s="13"/>
      <c r="N7" s="13"/>
      <c r="O7" s="12"/>
      <c r="P7" s="13"/>
      <c r="Q7" s="13"/>
      <c r="R7" s="13"/>
      <c r="S7" s="13"/>
      <c r="T7" s="13"/>
      <c r="U7" s="13"/>
    </row>
    <row r="8" spans="1:21" ht="12.75">
      <c r="A8" s="1" t="s">
        <v>2</v>
      </c>
      <c r="B8" s="65">
        <v>83</v>
      </c>
      <c r="C8" s="65">
        <v>76</v>
      </c>
      <c r="D8" s="65">
        <v>67</v>
      </c>
      <c r="E8" s="65">
        <v>81</v>
      </c>
      <c r="F8" s="65">
        <v>78</v>
      </c>
      <c r="G8" s="65">
        <v>88</v>
      </c>
      <c r="H8" s="12"/>
      <c r="I8" s="13"/>
      <c r="J8" s="13"/>
      <c r="K8" s="13"/>
      <c r="L8" s="13"/>
      <c r="M8" s="13"/>
      <c r="N8" s="13"/>
      <c r="O8" s="12"/>
      <c r="P8" s="13"/>
      <c r="Q8" s="13"/>
      <c r="R8" s="13"/>
      <c r="S8" s="13"/>
      <c r="T8" s="13"/>
      <c r="U8" s="13"/>
    </row>
    <row r="9" spans="1:21" ht="12.75">
      <c r="A9" s="1" t="s">
        <v>3</v>
      </c>
      <c r="B9" s="65">
        <v>81</v>
      </c>
      <c r="C9" s="65">
        <v>78</v>
      </c>
      <c r="D9" s="65">
        <v>65</v>
      </c>
      <c r="E9" s="65">
        <v>54</v>
      </c>
      <c r="F9" s="65">
        <v>37</v>
      </c>
      <c r="G9" s="65">
        <v>28</v>
      </c>
      <c r="H9" s="12"/>
      <c r="I9" s="13"/>
      <c r="J9" s="13"/>
      <c r="K9" s="13"/>
      <c r="L9" s="13"/>
      <c r="M9" s="13"/>
      <c r="N9" s="13"/>
      <c r="O9" s="12"/>
      <c r="P9" s="13"/>
      <c r="Q9" s="13"/>
      <c r="R9" s="13"/>
      <c r="S9" s="13"/>
      <c r="T9" s="13"/>
      <c r="U9" s="13"/>
    </row>
    <row r="10" spans="1:21" ht="12.75">
      <c r="A10" s="2" t="s">
        <v>4</v>
      </c>
      <c r="B10" s="65">
        <v>51</v>
      </c>
      <c r="C10" s="65">
        <v>35</v>
      </c>
      <c r="D10" s="65">
        <v>24</v>
      </c>
      <c r="E10" s="65">
        <v>32</v>
      </c>
      <c r="F10" s="65">
        <v>41</v>
      </c>
      <c r="G10" s="65">
        <v>35</v>
      </c>
      <c r="H10" s="12"/>
      <c r="I10" s="13"/>
      <c r="J10" s="13"/>
      <c r="K10" s="13"/>
      <c r="L10" s="13"/>
      <c r="M10" s="13"/>
      <c r="N10" s="13"/>
      <c r="O10" s="12"/>
      <c r="P10" s="13"/>
      <c r="Q10" s="13"/>
      <c r="R10" s="13"/>
      <c r="S10" s="13"/>
      <c r="T10" s="13"/>
      <c r="U10" s="13"/>
    </row>
    <row r="11" spans="1:21" ht="12.75">
      <c r="A11" s="1" t="s">
        <v>5</v>
      </c>
      <c r="B11" s="65">
        <v>83</v>
      </c>
      <c r="C11" s="65">
        <v>87</v>
      </c>
      <c r="D11" s="65">
        <v>27</v>
      </c>
      <c r="E11" s="65">
        <v>51</v>
      </c>
      <c r="F11" s="65">
        <v>45</v>
      </c>
      <c r="G11" s="65">
        <v>48</v>
      </c>
      <c r="H11" s="12"/>
      <c r="I11" s="13"/>
      <c r="J11" s="13"/>
      <c r="K11" s="13"/>
      <c r="L11" s="13"/>
      <c r="M11" s="13"/>
      <c r="N11" s="13"/>
      <c r="O11" s="12"/>
      <c r="P11" s="13"/>
      <c r="Q11" s="13"/>
      <c r="R11" s="13"/>
      <c r="S11" s="13"/>
      <c r="T11" s="13"/>
      <c r="U11" s="13"/>
    </row>
    <row r="12" spans="1:21" ht="12.75">
      <c r="A12" s="4" t="s">
        <v>6</v>
      </c>
      <c r="B12" s="65">
        <v>87</v>
      </c>
      <c r="C12" s="65">
        <v>68</v>
      </c>
      <c r="D12" s="65">
        <v>42</v>
      </c>
      <c r="E12" s="65">
        <v>42</v>
      </c>
      <c r="F12" s="65">
        <v>33</v>
      </c>
      <c r="G12" s="65">
        <v>34</v>
      </c>
      <c r="H12" s="12"/>
      <c r="I12" s="13"/>
      <c r="J12" s="13"/>
      <c r="K12" s="13"/>
      <c r="L12" s="13"/>
      <c r="M12" s="13"/>
      <c r="N12" s="13"/>
      <c r="O12" s="12"/>
      <c r="P12" s="13"/>
      <c r="Q12" s="13"/>
      <c r="R12" s="13"/>
      <c r="S12" s="13"/>
      <c r="T12" s="13"/>
      <c r="U12" s="13"/>
    </row>
    <row r="13" spans="1:21" ht="12.75">
      <c r="A13" s="4" t="s">
        <v>7</v>
      </c>
      <c r="B13" s="65">
        <v>80</v>
      </c>
      <c r="C13" s="65">
        <v>73</v>
      </c>
      <c r="D13" s="65">
        <v>58</v>
      </c>
      <c r="E13" s="65">
        <v>62</v>
      </c>
      <c r="F13" s="65">
        <v>52</v>
      </c>
      <c r="G13" s="65">
        <v>51</v>
      </c>
      <c r="H13" s="12"/>
      <c r="I13" s="13"/>
      <c r="J13" s="13"/>
      <c r="K13" s="13"/>
      <c r="L13" s="13"/>
      <c r="M13" s="13"/>
      <c r="N13" s="13"/>
      <c r="O13" s="12"/>
      <c r="P13" s="13"/>
      <c r="Q13" s="13"/>
      <c r="R13" s="13"/>
      <c r="S13" s="13"/>
      <c r="T13" s="13"/>
      <c r="U13" s="13"/>
    </row>
    <row r="14" spans="1:21" ht="12.75">
      <c r="A14" s="1" t="s">
        <v>8</v>
      </c>
      <c r="B14" s="65">
        <v>95</v>
      </c>
      <c r="C14" s="65">
        <v>68</v>
      </c>
      <c r="D14" s="65">
        <v>70</v>
      </c>
      <c r="E14" s="65">
        <v>94</v>
      </c>
      <c r="F14" s="65">
        <v>76</v>
      </c>
      <c r="G14" s="65">
        <v>70</v>
      </c>
      <c r="H14" s="12"/>
      <c r="I14" s="13"/>
      <c r="J14" s="13"/>
      <c r="K14" s="13"/>
      <c r="L14" s="13"/>
      <c r="M14" s="13"/>
      <c r="N14" s="13"/>
      <c r="O14" s="12"/>
      <c r="P14" s="13"/>
      <c r="Q14" s="13"/>
      <c r="R14" s="13"/>
      <c r="S14" s="13"/>
      <c r="T14" s="13"/>
      <c r="U14" s="13"/>
    </row>
    <row r="15" spans="1:21" ht="12.75">
      <c r="A15" s="5" t="s">
        <v>9</v>
      </c>
      <c r="B15" s="65">
        <v>76</v>
      </c>
      <c r="C15" s="65">
        <v>77</v>
      </c>
      <c r="D15" s="65">
        <v>47</v>
      </c>
      <c r="E15" s="65">
        <v>58</v>
      </c>
      <c r="F15" s="65">
        <v>46</v>
      </c>
      <c r="G15" s="65">
        <v>39</v>
      </c>
      <c r="H15" s="12"/>
      <c r="I15" s="13"/>
      <c r="J15" s="13"/>
      <c r="K15" s="13"/>
      <c r="L15" s="13"/>
      <c r="M15" s="13"/>
      <c r="N15" s="13"/>
      <c r="O15" s="12"/>
      <c r="P15" s="13"/>
      <c r="Q15" s="13"/>
      <c r="R15" s="13"/>
      <c r="S15" s="13"/>
      <c r="T15" s="13"/>
      <c r="U15" s="13"/>
    </row>
    <row r="16" spans="1:21" ht="12.75">
      <c r="A16" s="5" t="s">
        <v>10</v>
      </c>
      <c r="B16" s="65">
        <v>80</v>
      </c>
      <c r="C16" s="65">
        <v>92</v>
      </c>
      <c r="D16" s="65">
        <v>72</v>
      </c>
      <c r="E16" s="65">
        <v>78</v>
      </c>
      <c r="F16" s="65">
        <v>95</v>
      </c>
      <c r="G16" s="65">
        <v>71</v>
      </c>
      <c r="H16" s="12"/>
      <c r="I16" s="13"/>
      <c r="J16" s="13"/>
      <c r="K16" s="13"/>
      <c r="L16" s="13"/>
      <c r="M16" s="13"/>
      <c r="N16" s="13"/>
      <c r="O16" s="12"/>
      <c r="P16" s="13"/>
      <c r="Q16" s="13"/>
      <c r="R16" s="13"/>
      <c r="S16" s="13"/>
      <c r="T16" s="13"/>
      <c r="U16" s="13"/>
    </row>
    <row r="17" spans="1:21" ht="12.75">
      <c r="A17" s="1" t="s">
        <v>11</v>
      </c>
      <c r="B17" s="65">
        <v>67</v>
      </c>
      <c r="C17" s="65">
        <v>65</v>
      </c>
      <c r="D17" s="65">
        <v>64</v>
      </c>
      <c r="E17" s="65">
        <v>69</v>
      </c>
      <c r="F17" s="65">
        <v>61</v>
      </c>
      <c r="G17" s="65">
        <v>65</v>
      </c>
      <c r="H17" s="12"/>
      <c r="I17" s="13"/>
      <c r="J17" s="13"/>
      <c r="K17" s="13"/>
      <c r="L17" s="13"/>
      <c r="M17" s="13"/>
      <c r="N17" s="13"/>
      <c r="O17" s="12"/>
      <c r="P17" s="13"/>
      <c r="Q17" s="13"/>
      <c r="R17" s="13"/>
      <c r="S17" s="13"/>
      <c r="T17" s="13"/>
      <c r="U17" s="13"/>
    </row>
    <row r="18" spans="1:21" ht="12.75">
      <c r="A18" s="1" t="s">
        <v>12</v>
      </c>
      <c r="B18" s="65">
        <v>72</v>
      </c>
      <c r="C18" s="65">
        <v>56</v>
      </c>
      <c r="D18" s="65">
        <v>63</v>
      </c>
      <c r="E18" s="65">
        <v>65</v>
      </c>
      <c r="F18" s="65">
        <v>73</v>
      </c>
      <c r="G18" s="65">
        <v>92</v>
      </c>
      <c r="H18" s="12"/>
      <c r="I18" s="13"/>
      <c r="J18" s="13"/>
      <c r="K18" s="13"/>
      <c r="L18" s="13"/>
      <c r="M18" s="13"/>
      <c r="N18" s="13"/>
      <c r="O18" s="12"/>
      <c r="P18" s="13"/>
      <c r="Q18" s="13"/>
      <c r="R18" s="13"/>
      <c r="S18" s="13"/>
      <c r="T18" s="13"/>
      <c r="U18" s="13"/>
    </row>
    <row r="19" spans="1:21" ht="12.75">
      <c r="A19" s="1" t="s">
        <v>13</v>
      </c>
      <c r="B19" s="65">
        <v>74</v>
      </c>
      <c r="C19" s="65">
        <v>80</v>
      </c>
      <c r="D19" s="65">
        <v>87</v>
      </c>
      <c r="E19" s="65">
        <v>79</v>
      </c>
      <c r="F19" s="65">
        <v>78</v>
      </c>
      <c r="G19" s="65">
        <v>75</v>
      </c>
      <c r="H19" s="12"/>
      <c r="I19" s="13"/>
      <c r="J19" s="13"/>
      <c r="K19" s="13"/>
      <c r="L19" s="13"/>
      <c r="M19" s="13"/>
      <c r="N19" s="13"/>
      <c r="O19" s="12"/>
      <c r="P19" s="13"/>
      <c r="Q19" s="13"/>
      <c r="R19" s="13"/>
      <c r="S19" s="13"/>
      <c r="T19" s="13"/>
      <c r="U19" s="13"/>
    </row>
    <row r="20" spans="1:21" ht="12.75">
      <c r="A20" s="1" t="s">
        <v>14</v>
      </c>
      <c r="B20" s="65">
        <v>90</v>
      </c>
      <c r="C20" s="65">
        <v>89</v>
      </c>
      <c r="D20" s="65">
        <v>82</v>
      </c>
      <c r="E20" s="65">
        <v>83</v>
      </c>
      <c r="F20" s="65">
        <v>69</v>
      </c>
      <c r="G20" s="65">
        <v>76</v>
      </c>
      <c r="H20" s="12"/>
      <c r="I20" s="13"/>
      <c r="J20" s="13"/>
      <c r="K20" s="13"/>
      <c r="L20" s="13"/>
      <c r="M20" s="13"/>
      <c r="N20" s="13"/>
      <c r="O20" s="12"/>
      <c r="P20" s="13"/>
      <c r="Q20" s="13"/>
      <c r="R20" s="13"/>
      <c r="S20" s="13"/>
      <c r="T20" s="13"/>
      <c r="U20" s="13"/>
    </row>
    <row r="21" spans="1:21" ht="12.75">
      <c r="A21" s="2" t="s">
        <v>15</v>
      </c>
      <c r="B21" s="65">
        <v>75</v>
      </c>
      <c r="C21" s="65">
        <v>64</v>
      </c>
      <c r="D21" s="65">
        <v>66</v>
      </c>
      <c r="E21" s="65">
        <v>69</v>
      </c>
      <c r="F21" s="65">
        <v>67</v>
      </c>
      <c r="G21" s="65">
        <v>70</v>
      </c>
      <c r="H21" s="12"/>
      <c r="I21" s="13"/>
      <c r="J21" s="13"/>
      <c r="K21" s="13"/>
      <c r="L21" s="13"/>
      <c r="M21" s="13"/>
      <c r="N21" s="13"/>
      <c r="O21" s="12"/>
      <c r="P21" s="13"/>
      <c r="Q21" s="13"/>
      <c r="R21" s="13"/>
      <c r="S21" s="13"/>
      <c r="T21" s="13"/>
      <c r="U21" s="13"/>
    </row>
    <row r="22" spans="1:21" ht="12.75">
      <c r="A22" s="1" t="s">
        <v>16</v>
      </c>
      <c r="B22" s="65">
        <v>69</v>
      </c>
      <c r="C22" s="65">
        <v>72</v>
      </c>
      <c r="D22" s="65">
        <v>71</v>
      </c>
      <c r="E22" s="65">
        <v>61</v>
      </c>
      <c r="F22" s="65">
        <v>80</v>
      </c>
      <c r="G22" s="65">
        <v>69</v>
      </c>
      <c r="H22" s="12"/>
      <c r="I22" s="13"/>
      <c r="J22" s="13"/>
      <c r="K22" s="13"/>
      <c r="L22" s="13"/>
      <c r="M22" s="13"/>
      <c r="N22" s="13"/>
      <c r="O22" s="12"/>
      <c r="P22" s="13"/>
      <c r="Q22" s="13"/>
      <c r="R22" s="13"/>
      <c r="S22" s="13"/>
      <c r="T22" s="13"/>
      <c r="U22" s="13"/>
    </row>
    <row r="23" spans="1:21" ht="12.75">
      <c r="A23" s="1" t="s">
        <v>17</v>
      </c>
      <c r="B23" s="65">
        <v>69</v>
      </c>
      <c r="C23" s="65">
        <v>63</v>
      </c>
      <c r="D23" s="65">
        <v>47</v>
      </c>
      <c r="E23" s="65">
        <v>62</v>
      </c>
      <c r="F23" s="65">
        <v>50</v>
      </c>
      <c r="G23" s="65">
        <v>59</v>
      </c>
      <c r="H23" s="12"/>
      <c r="I23" s="13"/>
      <c r="J23" s="13"/>
      <c r="K23" s="13"/>
      <c r="L23" s="13"/>
      <c r="M23" s="13"/>
      <c r="N23" s="13"/>
      <c r="O23" s="12"/>
      <c r="P23" s="13"/>
      <c r="Q23" s="13"/>
      <c r="R23" s="13"/>
      <c r="S23" s="13"/>
      <c r="T23" s="13"/>
      <c r="U23" s="13"/>
    </row>
    <row r="24" spans="1:21" ht="12.75">
      <c r="A24" s="5" t="s">
        <v>18</v>
      </c>
      <c r="B24" s="65">
        <v>50</v>
      </c>
      <c r="C24" s="65">
        <v>61</v>
      </c>
      <c r="D24" s="65">
        <v>51</v>
      </c>
      <c r="E24" s="65">
        <v>55</v>
      </c>
      <c r="F24" s="65">
        <v>65</v>
      </c>
      <c r="G24" s="65">
        <v>55</v>
      </c>
      <c r="H24" s="12"/>
      <c r="I24" s="13"/>
      <c r="J24" s="13"/>
      <c r="K24" s="13"/>
      <c r="L24" s="13"/>
      <c r="M24" s="13"/>
      <c r="N24" s="13"/>
      <c r="O24" s="12"/>
      <c r="P24" s="13"/>
      <c r="Q24" s="13"/>
      <c r="R24" s="13"/>
      <c r="S24" s="13"/>
      <c r="T24" s="13"/>
      <c r="U24" s="13"/>
    </row>
    <row r="25" spans="1:21" ht="12.75">
      <c r="A25" s="4" t="s">
        <v>19</v>
      </c>
      <c r="B25" s="65">
        <v>73</v>
      </c>
      <c r="C25" s="65">
        <v>72</v>
      </c>
      <c r="D25" s="65">
        <v>49</v>
      </c>
      <c r="E25" s="65">
        <v>68</v>
      </c>
      <c r="F25" s="65">
        <v>67</v>
      </c>
      <c r="G25" s="65">
        <v>64</v>
      </c>
      <c r="H25" s="12"/>
      <c r="I25" s="13"/>
      <c r="J25" s="13"/>
      <c r="K25" s="13"/>
      <c r="L25" s="13"/>
      <c r="M25" s="13"/>
      <c r="N25" s="13"/>
      <c r="O25" s="12"/>
      <c r="P25" s="13"/>
      <c r="Q25" s="13"/>
      <c r="R25" s="13"/>
      <c r="S25" s="13"/>
      <c r="T25" s="13"/>
      <c r="U25" s="13"/>
    </row>
    <row r="26" spans="1:21" ht="12.75">
      <c r="A26" s="1" t="s">
        <v>20</v>
      </c>
      <c r="B26" s="65">
        <v>51</v>
      </c>
      <c r="C26" s="65">
        <v>54</v>
      </c>
      <c r="D26" s="65">
        <v>55</v>
      </c>
      <c r="E26" s="65">
        <v>56</v>
      </c>
      <c r="F26" s="65">
        <v>56</v>
      </c>
      <c r="G26" s="65">
        <v>58</v>
      </c>
      <c r="H26" s="12"/>
      <c r="I26" s="13"/>
      <c r="J26" s="13"/>
      <c r="K26" s="13"/>
      <c r="L26" s="13"/>
      <c r="M26" s="13"/>
      <c r="N26" s="13"/>
      <c r="O26" s="12"/>
      <c r="P26" s="13"/>
      <c r="Q26" s="13"/>
      <c r="R26" s="13"/>
      <c r="S26" s="13"/>
      <c r="T26" s="13"/>
      <c r="U26" s="13"/>
    </row>
    <row r="27" spans="1:21" ht="12.75">
      <c r="A27" s="1" t="s">
        <v>21</v>
      </c>
      <c r="B27" s="65">
        <v>29</v>
      </c>
      <c r="C27" s="65">
        <v>29</v>
      </c>
      <c r="D27" s="65">
        <v>33</v>
      </c>
      <c r="E27" s="65">
        <v>51</v>
      </c>
      <c r="F27" s="65">
        <v>61</v>
      </c>
      <c r="G27" s="65">
        <v>51</v>
      </c>
      <c r="H27" s="12"/>
      <c r="I27" s="13"/>
      <c r="J27" s="13"/>
      <c r="K27" s="13"/>
      <c r="L27" s="13"/>
      <c r="M27" s="13"/>
      <c r="N27" s="13"/>
      <c r="O27" s="12"/>
      <c r="P27" s="13"/>
      <c r="Q27" s="13"/>
      <c r="R27" s="13"/>
      <c r="S27" s="13"/>
      <c r="T27" s="13"/>
      <c r="U27" s="13"/>
    </row>
    <row r="28" spans="1:21" ht="12.75">
      <c r="A28" s="1" t="s">
        <v>28</v>
      </c>
      <c r="B28" s="65">
        <v>71</v>
      </c>
      <c r="C28" s="65">
        <v>55</v>
      </c>
      <c r="D28" s="65">
        <v>61</v>
      </c>
      <c r="E28" s="65">
        <v>82</v>
      </c>
      <c r="F28" s="65">
        <v>71</v>
      </c>
      <c r="G28" s="65">
        <v>52</v>
      </c>
      <c r="H28" s="12"/>
      <c r="I28" s="13"/>
      <c r="J28" s="13"/>
      <c r="K28" s="13"/>
      <c r="L28" s="13"/>
      <c r="M28" s="13"/>
      <c r="N28" s="13"/>
      <c r="O28" s="12"/>
      <c r="P28" s="13"/>
      <c r="Q28" s="13"/>
      <c r="R28" s="13"/>
      <c r="S28" s="13"/>
      <c r="T28" s="13"/>
      <c r="U28" s="13"/>
    </row>
    <row r="29" spans="1:21" ht="12.75">
      <c r="A29" s="98" t="s">
        <v>22</v>
      </c>
      <c r="B29" s="104">
        <v>87</v>
      </c>
      <c r="C29" s="104">
        <v>83</v>
      </c>
      <c r="D29" s="104">
        <v>52</v>
      </c>
      <c r="E29" s="104">
        <v>100</v>
      </c>
      <c r="F29" s="104">
        <v>100</v>
      </c>
      <c r="G29" s="104">
        <v>97</v>
      </c>
      <c r="H29" s="12"/>
      <c r="I29" s="13"/>
      <c r="J29" s="13"/>
      <c r="K29" s="13"/>
      <c r="L29" s="13"/>
      <c r="M29" s="13"/>
      <c r="N29" s="13"/>
      <c r="O29" s="12"/>
      <c r="P29" s="13"/>
      <c r="Q29" s="13"/>
      <c r="R29" s="13"/>
      <c r="S29" s="13"/>
      <c r="T29" s="13"/>
      <c r="U29" s="13"/>
    </row>
    <row r="31" ht="12.75">
      <c r="A31" t="s">
        <v>59</v>
      </c>
    </row>
  </sheetData>
  <sheetProtection/>
  <printOptions/>
  <pageMargins left="0.7086614173228347" right="0.18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" sqref="A1:N19"/>
    </sheetView>
  </sheetViews>
  <sheetFormatPr defaultColWidth="9.140625" defaultRowHeight="12.75"/>
  <cols>
    <col min="1" max="1" width="37.7109375" style="0" bestFit="1" customWidth="1"/>
    <col min="2" max="2" width="15.7109375" style="0" customWidth="1"/>
    <col min="3" max="5" width="13.8515625" style="0" bestFit="1" customWidth="1"/>
    <col min="6" max="6" width="14.7109375" style="0" bestFit="1" customWidth="1"/>
    <col min="7" max="7" width="14.57421875" style="0" bestFit="1" customWidth="1"/>
    <col min="8" max="8" width="2.7109375" style="0" customWidth="1"/>
    <col min="9" max="13" width="5.57421875" style="0" bestFit="1" customWidth="1"/>
    <col min="14" max="14" width="5.57421875" style="0" customWidth="1"/>
  </cols>
  <sheetData>
    <row r="1" spans="1:14" ht="12.75">
      <c r="A1" s="11" t="s">
        <v>106</v>
      </c>
      <c r="B1" s="11" t="s">
        <v>116</v>
      </c>
      <c r="C1" s="11"/>
      <c r="H1" s="12"/>
      <c r="I1" s="12"/>
      <c r="J1" s="12"/>
      <c r="K1" s="12"/>
      <c r="L1" s="12"/>
      <c r="M1" s="12"/>
      <c r="N1" s="12"/>
    </row>
    <row r="2" spans="8:14" ht="12.75">
      <c r="H2" s="12"/>
      <c r="I2" s="12"/>
      <c r="J2" s="12"/>
      <c r="K2" s="12"/>
      <c r="L2" s="12"/>
      <c r="M2" s="12"/>
      <c r="N2" s="12"/>
    </row>
    <row r="3" spans="1:14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</row>
    <row r="4" spans="1:14" ht="12.75">
      <c r="A4" s="30"/>
      <c r="B4" s="30"/>
      <c r="C4" s="30"/>
      <c r="D4" s="30"/>
      <c r="E4" s="30"/>
      <c r="F4" s="31"/>
      <c r="G4" s="31" t="s">
        <v>29</v>
      </c>
      <c r="H4" s="30"/>
      <c r="I4" s="30"/>
      <c r="J4" s="30"/>
      <c r="K4" s="30"/>
      <c r="L4" s="30"/>
      <c r="M4" s="31"/>
      <c r="N4" s="31" t="s">
        <v>151</v>
      </c>
    </row>
    <row r="5" ht="12.75">
      <c r="A5" s="75" t="s">
        <v>111</v>
      </c>
    </row>
    <row r="6" spans="1:14" ht="12.75">
      <c r="A6" s="40" t="s">
        <v>109</v>
      </c>
      <c r="B6" s="25">
        <v>11574072287</v>
      </c>
      <c r="C6" s="25">
        <v>12238919147</v>
      </c>
      <c r="D6" s="25">
        <v>14143038595</v>
      </c>
      <c r="E6" s="25">
        <v>15804786274</v>
      </c>
      <c r="F6" s="25">
        <v>18340808866</v>
      </c>
      <c r="G6" s="25">
        <v>21486661589</v>
      </c>
      <c r="I6" s="41">
        <v>0</v>
      </c>
      <c r="J6" s="41">
        <f>+C6/$B6*100-100</f>
        <v>5.7442777573348565</v>
      </c>
      <c r="K6" s="41">
        <f aca="true" t="shared" si="0" ref="K6:K16">+D6/$B6*100-100</f>
        <v>22.19587232823372</v>
      </c>
      <c r="L6" s="41">
        <f aca="true" t="shared" si="1" ref="L6:L16">+E6/$B6*100-100</f>
        <v>36.55337449163801</v>
      </c>
      <c r="M6" s="41">
        <f aca="true" t="shared" si="2" ref="M6:M16">+F6/$B6*100-100</f>
        <v>58.46461306968334</v>
      </c>
      <c r="N6" s="41">
        <f aca="true" t="shared" si="3" ref="N6:N16">+G6/$B6*100-100</f>
        <v>85.64478479310884</v>
      </c>
    </row>
    <row r="7" spans="1:14" ht="12.75">
      <c r="A7" t="s">
        <v>110</v>
      </c>
      <c r="B7" s="25">
        <v>10962012562</v>
      </c>
      <c r="C7" s="25">
        <v>11284960424</v>
      </c>
      <c r="D7" s="25">
        <v>12783088490</v>
      </c>
      <c r="E7" s="25">
        <v>14397054365</v>
      </c>
      <c r="F7" s="25">
        <v>16757166962</v>
      </c>
      <c r="G7" s="25">
        <v>19385157899</v>
      </c>
      <c r="I7" s="41">
        <v>0</v>
      </c>
      <c r="J7" s="41">
        <f aca="true" t="shared" si="4" ref="J7:J16">+C7/$B7*100-100</f>
        <v>2.946063600761633</v>
      </c>
      <c r="K7" s="41">
        <f t="shared" si="0"/>
        <v>16.612605739139454</v>
      </c>
      <c r="L7" s="41">
        <f t="shared" si="1"/>
        <v>31.335868149865377</v>
      </c>
      <c r="M7" s="41">
        <f t="shared" si="2"/>
        <v>52.865788715559404</v>
      </c>
      <c r="N7" s="41">
        <f t="shared" si="3"/>
        <v>76.83940598826692</v>
      </c>
    </row>
    <row r="8" spans="1:14" ht="12.75">
      <c r="A8" t="s">
        <v>112</v>
      </c>
      <c r="B8" s="25">
        <v>22536084849</v>
      </c>
      <c r="C8" s="25">
        <v>23523879571</v>
      </c>
      <c r="D8" s="25">
        <v>26926127085</v>
      </c>
      <c r="E8" s="25">
        <v>30201840639</v>
      </c>
      <c r="F8" s="25">
        <v>35097975828</v>
      </c>
      <c r="G8" s="25">
        <v>40871819488</v>
      </c>
      <c r="I8" s="41">
        <v>0</v>
      </c>
      <c r="J8" s="41">
        <f t="shared" si="4"/>
        <v>4.383169164558026</v>
      </c>
      <c r="K8" s="41">
        <f t="shared" si="0"/>
        <v>19.48005727443291</v>
      </c>
      <c r="L8" s="41">
        <f t="shared" si="1"/>
        <v>34.01547270239425</v>
      </c>
      <c r="M8" s="41">
        <f t="shared" si="2"/>
        <v>55.74123040079613</v>
      </c>
      <c r="N8" s="41">
        <f t="shared" si="3"/>
        <v>81.36166846129714</v>
      </c>
    </row>
    <row r="9" spans="1:14" ht="12.75">
      <c r="A9" t="s">
        <v>113</v>
      </c>
      <c r="B9" s="25">
        <v>-612059725</v>
      </c>
      <c r="C9" s="25">
        <v>-953958723</v>
      </c>
      <c r="D9" s="25">
        <v>-1359950105</v>
      </c>
      <c r="E9" s="25">
        <v>-1407731909</v>
      </c>
      <c r="F9" s="25">
        <v>-1583641904</v>
      </c>
      <c r="G9" s="25">
        <v>-2101503690</v>
      </c>
      <c r="I9" s="41">
        <v>0</v>
      </c>
      <c r="J9" s="41">
        <f t="shared" si="4"/>
        <v>55.86039793747253</v>
      </c>
      <c r="K9" s="41">
        <f t="shared" si="0"/>
        <v>122.19238571856695</v>
      </c>
      <c r="L9" s="41">
        <f t="shared" si="1"/>
        <v>129.99910817526836</v>
      </c>
      <c r="M9" s="41">
        <f t="shared" si="2"/>
        <v>158.73976661346245</v>
      </c>
      <c r="N9" s="41">
        <f t="shared" si="3"/>
        <v>243.34944845456056</v>
      </c>
    </row>
    <row r="10" spans="1:14" ht="12.75">
      <c r="A10" t="s">
        <v>114</v>
      </c>
      <c r="B10" s="41">
        <v>94.71180315948548</v>
      </c>
      <c r="C10" s="41">
        <v>92.20553129290151</v>
      </c>
      <c r="D10" s="41">
        <v>90.38431454552641</v>
      </c>
      <c r="E10" s="41">
        <v>91.09300255887788</v>
      </c>
      <c r="F10" s="41">
        <v>91.36547403350494</v>
      </c>
      <c r="G10" s="41">
        <v>90.21949649416057</v>
      </c>
      <c r="I10" s="41"/>
      <c r="J10" s="41"/>
      <c r="K10" s="41"/>
      <c r="L10" s="41"/>
      <c r="M10" s="41"/>
      <c r="N10" s="41"/>
    </row>
    <row r="11" spans="2:14" ht="12.75">
      <c r="B11" s="41"/>
      <c r="C11" s="41"/>
      <c r="D11" s="41"/>
      <c r="E11" s="41"/>
      <c r="F11" s="41"/>
      <c r="G11" s="41"/>
      <c r="I11" s="41"/>
      <c r="J11" s="41"/>
      <c r="K11" s="41"/>
      <c r="L11" s="41"/>
      <c r="M11" s="41"/>
      <c r="N11" s="41"/>
    </row>
    <row r="12" spans="1:14" ht="12.75">
      <c r="A12" s="75" t="s">
        <v>115</v>
      </c>
      <c r="B12" s="25"/>
      <c r="C12" s="25"/>
      <c r="D12" s="25"/>
      <c r="E12" s="25"/>
      <c r="F12" s="25"/>
      <c r="G12" s="25"/>
      <c r="I12" s="41"/>
      <c r="J12" s="41"/>
      <c r="K12" s="41"/>
      <c r="L12" s="41"/>
      <c r="M12" s="41"/>
      <c r="N12" s="41"/>
    </row>
    <row r="13" spans="1:14" ht="12.75">
      <c r="A13" t="s">
        <v>109</v>
      </c>
      <c r="B13" s="25">
        <v>759137976</v>
      </c>
      <c r="C13" s="25">
        <v>772904977</v>
      </c>
      <c r="D13" s="25">
        <v>888485863</v>
      </c>
      <c r="E13" s="25">
        <v>1022800882</v>
      </c>
      <c r="F13" s="25">
        <v>1179975485</v>
      </c>
      <c r="G13" s="25">
        <v>1455801332</v>
      </c>
      <c r="I13" s="41">
        <v>0</v>
      </c>
      <c r="J13" s="41">
        <f t="shared" si="4"/>
        <v>1.8135044531087914</v>
      </c>
      <c r="K13" s="41">
        <f t="shared" si="0"/>
        <v>17.03878492307173</v>
      </c>
      <c r="L13" s="41">
        <f t="shared" si="1"/>
        <v>34.73188199453219</v>
      </c>
      <c r="M13" s="41">
        <f t="shared" si="2"/>
        <v>55.43623455876221</v>
      </c>
      <c r="N13" s="41">
        <f t="shared" si="3"/>
        <v>91.7703208145129</v>
      </c>
    </row>
    <row r="14" spans="1:14" ht="12.75">
      <c r="A14" t="s">
        <v>110</v>
      </c>
      <c r="B14" s="25">
        <v>407486818</v>
      </c>
      <c r="C14" s="25">
        <v>403229457</v>
      </c>
      <c r="D14" s="25">
        <v>357352407</v>
      </c>
      <c r="E14" s="25">
        <v>415986922</v>
      </c>
      <c r="F14" s="25">
        <v>518346845</v>
      </c>
      <c r="G14" s="25">
        <v>642284143</v>
      </c>
      <c r="I14" s="41">
        <v>0</v>
      </c>
      <c r="J14" s="41">
        <f t="shared" si="4"/>
        <v>-1.044784962835294</v>
      </c>
      <c r="K14" s="41">
        <f t="shared" si="0"/>
        <v>-12.303320938347511</v>
      </c>
      <c r="L14" s="41">
        <f t="shared" si="1"/>
        <v>2.085982570361324</v>
      </c>
      <c r="M14" s="41">
        <f t="shared" si="2"/>
        <v>27.205794666957786</v>
      </c>
      <c r="N14" s="41">
        <f t="shared" si="3"/>
        <v>57.62083940590196</v>
      </c>
    </row>
    <row r="15" spans="1:14" ht="12.75">
      <c r="A15" t="s">
        <v>112</v>
      </c>
      <c r="B15" s="25">
        <v>1166624794</v>
      </c>
      <c r="C15" s="25">
        <v>1176134434</v>
      </c>
      <c r="D15" s="25">
        <v>1245838270</v>
      </c>
      <c r="E15" s="25">
        <v>1438787804</v>
      </c>
      <c r="F15" s="25">
        <v>1698322330</v>
      </c>
      <c r="G15" s="25">
        <v>2098085475</v>
      </c>
      <c r="I15" s="41">
        <v>0</v>
      </c>
      <c r="J15" s="41">
        <f t="shared" si="4"/>
        <v>0.8151412561183662</v>
      </c>
      <c r="K15" s="41">
        <f t="shared" si="0"/>
        <v>6.789970212136609</v>
      </c>
      <c r="L15" s="41">
        <f t="shared" si="1"/>
        <v>23.32909530122673</v>
      </c>
      <c r="M15" s="41">
        <f t="shared" si="2"/>
        <v>45.57571026559205</v>
      </c>
      <c r="N15" s="41">
        <f t="shared" si="3"/>
        <v>79.84235255332658</v>
      </c>
    </row>
    <row r="16" spans="1:14" ht="12.75">
      <c r="A16" t="s">
        <v>113</v>
      </c>
      <c r="B16" s="25">
        <v>-351651158</v>
      </c>
      <c r="C16" s="25">
        <v>-369675520</v>
      </c>
      <c r="D16" s="25">
        <v>-531133456</v>
      </c>
      <c r="E16" s="25">
        <v>-606813960</v>
      </c>
      <c r="F16" s="25">
        <v>-661628640</v>
      </c>
      <c r="G16" s="25">
        <v>-813517189</v>
      </c>
      <c r="I16" s="41">
        <v>0</v>
      </c>
      <c r="J16" s="41">
        <f t="shared" si="4"/>
        <v>5.125637038283259</v>
      </c>
      <c r="K16" s="41">
        <f t="shared" si="0"/>
        <v>51.03987116686818</v>
      </c>
      <c r="L16" s="41">
        <f t="shared" si="1"/>
        <v>72.5613427384192</v>
      </c>
      <c r="M16" s="41">
        <f t="shared" si="2"/>
        <v>88.14914296400525</v>
      </c>
      <c r="N16" s="41">
        <f t="shared" si="3"/>
        <v>131.3421043817521</v>
      </c>
    </row>
    <row r="17" spans="1:14" ht="12.75">
      <c r="A17" s="15" t="s">
        <v>114</v>
      </c>
      <c r="B17" s="95">
        <v>53.677569938880254</v>
      </c>
      <c r="C17" s="95">
        <v>52.170637917887284</v>
      </c>
      <c r="D17" s="95">
        <v>40.220381874550995</v>
      </c>
      <c r="E17" s="95">
        <v>40.67134955794847</v>
      </c>
      <c r="F17" s="95">
        <v>43.928611364328475</v>
      </c>
      <c r="G17" s="95">
        <v>44.11894184199029</v>
      </c>
      <c r="H17" s="15"/>
      <c r="I17" s="95"/>
      <c r="J17" s="15"/>
      <c r="K17" s="15"/>
      <c r="L17" s="15"/>
      <c r="M17" s="15"/>
      <c r="N17" s="15"/>
    </row>
    <row r="19" ht="12.75">
      <c r="A19" t="s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PageLayoutView="0" workbookViewId="0" topLeftCell="B42">
      <selection activeCell="A1" sqref="A1:U75"/>
    </sheetView>
  </sheetViews>
  <sheetFormatPr defaultColWidth="9.140625" defaultRowHeight="12.75"/>
  <cols>
    <col min="1" max="1" width="34.00390625" style="0" customWidth="1"/>
    <col min="2" max="2" width="13.140625" style="0" customWidth="1"/>
    <col min="3" max="3" width="12.421875" style="0" customWidth="1"/>
    <col min="4" max="4" width="12.8515625" style="0" customWidth="1"/>
    <col min="5" max="6" width="13.28125" style="0" customWidth="1"/>
    <col min="7" max="7" width="13.00390625" style="0" customWidth="1"/>
    <col min="8" max="8" width="2.7109375" style="0" customWidth="1"/>
    <col min="9" max="9" width="6.00390625" style="0" customWidth="1"/>
    <col min="10" max="14" width="5.57421875" style="0" bestFit="1" customWidth="1"/>
    <col min="15" max="15" width="2.8515625" style="0" customWidth="1"/>
    <col min="16" max="16" width="5.28125" style="0" customWidth="1"/>
    <col min="17" max="21" width="5.57421875" style="0" bestFit="1" customWidth="1"/>
  </cols>
  <sheetData>
    <row r="1" spans="1:21" ht="12.75">
      <c r="A1" s="11" t="s">
        <v>163</v>
      </c>
      <c r="B1" s="11" t="s">
        <v>136</v>
      </c>
      <c r="C1" s="11"/>
      <c r="D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J2" s="12"/>
      <c r="K2" s="12"/>
      <c r="L2" s="12"/>
      <c r="M2" s="12"/>
      <c r="N2" s="12"/>
      <c r="O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0"/>
      <c r="G4" s="31" t="s">
        <v>29</v>
      </c>
      <c r="H4" s="30"/>
      <c r="I4" s="30"/>
      <c r="J4" s="30"/>
      <c r="K4" s="30"/>
      <c r="L4" s="30"/>
      <c r="M4" s="30"/>
      <c r="N4" s="31" t="s">
        <v>187</v>
      </c>
      <c r="O4" s="30"/>
      <c r="P4" s="30"/>
      <c r="Q4" s="30"/>
      <c r="R4" s="30"/>
      <c r="S4" s="30"/>
      <c r="T4" s="30"/>
      <c r="U4" s="31" t="s">
        <v>151</v>
      </c>
    </row>
    <row r="5" spans="1:21" ht="12.75">
      <c r="A5" s="1"/>
      <c r="B5" s="1"/>
      <c r="C5" s="1"/>
      <c r="D5" s="1"/>
      <c r="E5" s="1"/>
      <c r="F5" s="1"/>
      <c r="G5" s="14"/>
      <c r="H5" s="1"/>
      <c r="I5" s="1"/>
      <c r="J5" s="1"/>
      <c r="K5" s="1"/>
      <c r="L5" s="1"/>
      <c r="M5" s="1"/>
      <c r="N5" s="14"/>
      <c r="O5" s="1"/>
      <c r="P5" s="1"/>
      <c r="Q5" s="1"/>
      <c r="R5" s="1"/>
      <c r="S5" s="1"/>
      <c r="T5" s="1"/>
      <c r="U5" s="14"/>
    </row>
    <row r="6" spans="1:21" ht="12.75">
      <c r="A6" s="2" t="s">
        <v>0</v>
      </c>
      <c r="B6" s="23">
        <f>+'5 Uvoz KN2'!B6+'6 Izvoz KN2'!B6</f>
        <v>13548873</v>
      </c>
      <c r="C6" s="23">
        <f>+'5 Uvoz KN2'!C6+'6 Izvoz KN2'!C6</f>
        <v>9668935</v>
      </c>
      <c r="D6" s="23">
        <f>+'5 Uvoz KN2'!D6+'6 Izvoz KN2'!D6</f>
        <v>14954103</v>
      </c>
      <c r="E6" s="23">
        <f>+'5 Uvoz KN2'!E6+'6 Izvoz KN2'!E6</f>
        <v>28787287</v>
      </c>
      <c r="F6" s="23">
        <f>+'5 Uvoz KN2'!F6+'6 Izvoz KN2'!F6</f>
        <v>41910539</v>
      </c>
      <c r="G6" s="23">
        <f>+'5 Uvoz KN2'!G6+'6 Izvoz KN2'!G6</f>
        <v>37065756</v>
      </c>
      <c r="H6" s="12"/>
      <c r="I6" s="13">
        <f>+B6/B$35*100</f>
        <v>1.161373654124481</v>
      </c>
      <c r="J6" s="13">
        <f aca="true" t="shared" si="0" ref="J6:N35">+C6/C$35*100</f>
        <v>0.822094372929481</v>
      </c>
      <c r="K6" s="13">
        <f t="shared" si="0"/>
        <v>1.2003245814563073</v>
      </c>
      <c r="L6" s="13">
        <f t="shared" si="0"/>
        <v>2.0008014329818438</v>
      </c>
      <c r="M6" s="13">
        <f t="shared" si="0"/>
        <v>2.4677611699305633</v>
      </c>
      <c r="N6" s="13">
        <f t="shared" si="0"/>
        <v>1.766646613861144</v>
      </c>
      <c r="O6" s="12"/>
      <c r="P6" s="51">
        <v>0</v>
      </c>
      <c r="Q6" s="13">
        <f>+C6/$B6*100-100</f>
        <v>-28.636610587463622</v>
      </c>
      <c r="R6" s="13">
        <f aca="true" t="shared" si="1" ref="R6:U35">+D6/$B6*100-100</f>
        <v>10.371563745560223</v>
      </c>
      <c r="S6" s="13">
        <f t="shared" si="1"/>
        <v>112.4699744399405</v>
      </c>
      <c r="T6" s="13">
        <f t="shared" si="1"/>
        <v>209.32859876980172</v>
      </c>
      <c r="U6" s="13">
        <f t="shared" si="1"/>
        <v>173.57076857979257</v>
      </c>
    </row>
    <row r="7" spans="1:21" ht="12.75">
      <c r="A7" s="2" t="s">
        <v>1</v>
      </c>
      <c r="B7" s="23">
        <f>+'5 Uvoz KN2'!B7+'6 Izvoz KN2'!B7</f>
        <v>84700098</v>
      </c>
      <c r="C7" s="23">
        <f>+'5 Uvoz KN2'!C7+'6 Izvoz KN2'!C7</f>
        <v>78100146</v>
      </c>
      <c r="D7" s="23">
        <f>+'5 Uvoz KN2'!D7+'6 Izvoz KN2'!D7</f>
        <v>97344161</v>
      </c>
      <c r="E7" s="23">
        <f>+'5 Uvoz KN2'!E7+'6 Izvoz KN2'!E7</f>
        <v>135327478</v>
      </c>
      <c r="F7" s="23">
        <f>+'5 Uvoz KN2'!F7+'6 Izvoz KN2'!F7</f>
        <v>152336797</v>
      </c>
      <c r="G7" s="23">
        <f>+'5 Uvoz KN2'!G7+'6 Izvoz KN2'!G7</f>
        <v>173873094</v>
      </c>
      <c r="H7" s="12"/>
      <c r="I7" s="13">
        <f aca="true" t="shared" si="2" ref="I7:I35">+B7/B$35*100</f>
        <v>7.260268977276682</v>
      </c>
      <c r="J7" s="13">
        <f t="shared" si="0"/>
        <v>6.6404097815913445</v>
      </c>
      <c r="K7" s="13">
        <f t="shared" si="0"/>
        <v>7.813547178960878</v>
      </c>
      <c r="L7" s="13">
        <f t="shared" si="0"/>
        <v>9.405659237851031</v>
      </c>
      <c r="M7" s="13">
        <f t="shared" si="0"/>
        <v>8.969840077413338</v>
      </c>
      <c r="N7" s="13">
        <f t="shared" si="0"/>
        <v>8.287226429609595</v>
      </c>
      <c r="O7" s="12"/>
      <c r="P7" s="51">
        <v>0</v>
      </c>
      <c r="Q7" s="13">
        <f aca="true" t="shared" si="3" ref="Q7:Q35">+C7/$B7*100-100</f>
        <v>-7.792142105904048</v>
      </c>
      <c r="R7" s="13">
        <f t="shared" si="1"/>
        <v>14.928038217854251</v>
      </c>
      <c r="S7" s="13">
        <f t="shared" si="1"/>
        <v>59.77251643793849</v>
      </c>
      <c r="T7" s="13">
        <f t="shared" si="1"/>
        <v>79.85433381670939</v>
      </c>
      <c r="U7" s="13">
        <f t="shared" si="1"/>
        <v>105.28086520041572</v>
      </c>
    </row>
    <row r="8" spans="1:21" ht="12.75">
      <c r="A8" s="1" t="s">
        <v>2</v>
      </c>
      <c r="B8" s="23">
        <f>+'5 Uvoz KN2'!B8+'6 Izvoz KN2'!B8</f>
        <v>21110092</v>
      </c>
      <c r="C8" s="23">
        <f>+'5 Uvoz KN2'!C8+'6 Izvoz KN2'!C8</f>
        <v>23269614</v>
      </c>
      <c r="D8" s="23">
        <f>+'5 Uvoz KN2'!D8+'6 Izvoz KN2'!D8</f>
        <v>26118365</v>
      </c>
      <c r="E8" s="23">
        <f>+'5 Uvoz KN2'!E8+'6 Izvoz KN2'!E8</f>
        <v>27149554</v>
      </c>
      <c r="F8" s="23">
        <f>+'5 Uvoz KN2'!F8+'6 Izvoz KN2'!F8</f>
        <v>33832971</v>
      </c>
      <c r="G8" s="23">
        <f>+'5 Uvoz KN2'!G8+'6 Izvoz KN2'!G8</f>
        <v>35451049</v>
      </c>
      <c r="H8" s="12"/>
      <c r="I8" s="13">
        <f t="shared" si="2"/>
        <v>1.8095014016991655</v>
      </c>
      <c r="J8" s="13">
        <f t="shared" si="0"/>
        <v>1.9784825039821936</v>
      </c>
      <c r="K8" s="13">
        <f t="shared" si="0"/>
        <v>2.096449084037208</v>
      </c>
      <c r="L8" s="13">
        <f t="shared" si="0"/>
        <v>1.8869741545293222</v>
      </c>
      <c r="M8" s="13">
        <f t="shared" si="0"/>
        <v>1.9921407380894534</v>
      </c>
      <c r="N8" s="13">
        <f t="shared" si="0"/>
        <v>1.6896856406672374</v>
      </c>
      <c r="O8" s="12"/>
      <c r="P8" s="51">
        <v>0</v>
      </c>
      <c r="Q8" s="13">
        <f t="shared" si="3"/>
        <v>10.229808567390421</v>
      </c>
      <c r="R8" s="13">
        <f t="shared" si="1"/>
        <v>23.724543692182863</v>
      </c>
      <c r="S8" s="13">
        <f t="shared" si="1"/>
        <v>28.6093589738974</v>
      </c>
      <c r="T8" s="13">
        <f t="shared" si="1"/>
        <v>60.269178362652326</v>
      </c>
      <c r="U8" s="13">
        <f t="shared" si="1"/>
        <v>67.93412837802884</v>
      </c>
    </row>
    <row r="9" spans="1:21" ht="12.75">
      <c r="A9" s="1" t="s">
        <v>3</v>
      </c>
      <c r="B9" s="23">
        <f>+'5 Uvoz KN2'!B9+'6 Izvoz KN2'!B9</f>
        <v>62686832</v>
      </c>
      <c r="C9" s="23">
        <f>+'5 Uvoz KN2'!C9+'6 Izvoz KN2'!C9</f>
        <v>66007105</v>
      </c>
      <c r="D9" s="23">
        <f>+'5 Uvoz KN2'!D9+'6 Izvoz KN2'!D9</f>
        <v>77745870</v>
      </c>
      <c r="E9" s="23">
        <f>+'5 Uvoz KN2'!E9+'6 Izvoz KN2'!E9</f>
        <v>111557298</v>
      </c>
      <c r="F9" s="23">
        <f>+'5 Uvoz KN2'!F9+'6 Izvoz KN2'!F9</f>
        <v>156095067</v>
      </c>
      <c r="G9" s="23">
        <f>+'5 Uvoz KN2'!G9+'6 Izvoz KN2'!G9</f>
        <v>192722127</v>
      </c>
      <c r="H9" s="12"/>
      <c r="I9" s="13">
        <f t="shared" si="2"/>
        <v>5.3733498827044475</v>
      </c>
      <c r="J9" s="13">
        <f t="shared" si="0"/>
        <v>5.6122075072244675</v>
      </c>
      <c r="K9" s="13">
        <f t="shared" si="0"/>
        <v>6.240446442538645</v>
      </c>
      <c r="L9" s="13">
        <f t="shared" si="0"/>
        <v>7.753561552986309</v>
      </c>
      <c r="M9" s="13">
        <f t="shared" si="0"/>
        <v>9.191133169638062</v>
      </c>
      <c r="N9" s="13">
        <f t="shared" si="0"/>
        <v>9.185618474385558</v>
      </c>
      <c r="O9" s="12"/>
      <c r="P9" s="51">
        <v>0</v>
      </c>
      <c r="Q9" s="13">
        <f t="shared" si="3"/>
        <v>5.296603599301378</v>
      </c>
      <c r="R9" s="13">
        <f t="shared" si="1"/>
        <v>24.022649605263197</v>
      </c>
      <c r="S9" s="13">
        <f t="shared" si="1"/>
        <v>77.95969973406855</v>
      </c>
      <c r="T9" s="13">
        <f t="shared" si="1"/>
        <v>149.0077453587063</v>
      </c>
      <c r="U9" s="13">
        <f t="shared" si="1"/>
        <v>207.43637994020816</v>
      </c>
    </row>
    <row r="10" spans="1:21" ht="12.75">
      <c r="A10" s="2" t="s">
        <v>4</v>
      </c>
      <c r="B10" s="23">
        <f>+'5 Uvoz KN2'!B10+'6 Izvoz KN2'!B10</f>
        <v>3972415</v>
      </c>
      <c r="C10" s="23">
        <f>+'5 Uvoz KN2'!C10+'6 Izvoz KN2'!C10</f>
        <v>4218552</v>
      </c>
      <c r="D10" s="23">
        <f>+'5 Uvoz KN2'!D10+'6 Izvoz KN2'!D10</f>
        <v>4557804</v>
      </c>
      <c r="E10" s="23">
        <f>+'5 Uvoz KN2'!E10+'6 Izvoz KN2'!E10</f>
        <v>4795379</v>
      </c>
      <c r="F10" s="23">
        <f>+'5 Uvoz KN2'!F10+'6 Izvoz KN2'!F10</f>
        <v>4740826</v>
      </c>
      <c r="G10" s="23">
        <f>+'5 Uvoz KN2'!G10+'6 Izvoz KN2'!G10</f>
        <v>5244395</v>
      </c>
      <c r="H10" s="12"/>
      <c r="I10" s="13">
        <f t="shared" si="2"/>
        <v>0.34050493529970355</v>
      </c>
      <c r="J10" s="13">
        <f t="shared" si="0"/>
        <v>0.3586794058611841</v>
      </c>
      <c r="K10" s="13">
        <f t="shared" si="0"/>
        <v>0.3658423496654987</v>
      </c>
      <c r="L10" s="13">
        <f t="shared" si="0"/>
        <v>0.3332929975266874</v>
      </c>
      <c r="M10" s="13">
        <f t="shared" si="0"/>
        <v>0.2791475985598093</v>
      </c>
      <c r="N10" s="13">
        <f t="shared" si="0"/>
        <v>0.24996097930662237</v>
      </c>
      <c r="O10" s="12"/>
      <c r="P10" s="51">
        <v>0</v>
      </c>
      <c r="Q10" s="13">
        <f t="shared" si="3"/>
        <v>6.196155235543117</v>
      </c>
      <c r="R10" s="13">
        <f t="shared" si="1"/>
        <v>14.736350557532376</v>
      </c>
      <c r="S10" s="13">
        <f t="shared" si="1"/>
        <v>20.71696940022632</v>
      </c>
      <c r="T10" s="13">
        <f t="shared" si="1"/>
        <v>19.343673810515753</v>
      </c>
      <c r="U10" s="13">
        <f t="shared" si="1"/>
        <v>32.02032013271523</v>
      </c>
    </row>
    <row r="11" spans="1:21" ht="12.75">
      <c r="A11" s="1" t="s">
        <v>5</v>
      </c>
      <c r="B11" s="23">
        <f>+'5 Uvoz KN2'!B11+'6 Izvoz KN2'!B11</f>
        <v>26964198</v>
      </c>
      <c r="C11" s="23">
        <f>+'5 Uvoz KN2'!C11+'6 Izvoz KN2'!C11</f>
        <v>27734269</v>
      </c>
      <c r="D11" s="23">
        <f>+'5 Uvoz KN2'!D11+'6 Izvoz KN2'!D11</f>
        <v>28534361</v>
      </c>
      <c r="E11" s="23">
        <f>+'5 Uvoz KN2'!E11+'6 Izvoz KN2'!E11</f>
        <v>27161165</v>
      </c>
      <c r="F11" s="23">
        <f>+'5 Uvoz KN2'!F11+'6 Izvoz KN2'!F11</f>
        <v>32021333</v>
      </c>
      <c r="G11" s="23">
        <f>+'5 Uvoz KN2'!G11+'6 Izvoz KN2'!G11</f>
        <v>43679550</v>
      </c>
      <c r="H11" s="12"/>
      <c r="I11" s="13">
        <f t="shared" si="2"/>
        <v>2.3112999259640286</v>
      </c>
      <c r="J11" s="13">
        <f t="shared" si="0"/>
        <v>2.358086643690597</v>
      </c>
      <c r="K11" s="13">
        <f t="shared" si="0"/>
        <v>2.2903744159344215</v>
      </c>
      <c r="L11" s="13">
        <f t="shared" si="0"/>
        <v>1.8877811533075797</v>
      </c>
      <c r="M11" s="13">
        <f t="shared" si="0"/>
        <v>1.8854685258716464</v>
      </c>
      <c r="N11" s="13">
        <f t="shared" si="0"/>
        <v>2.081876573689163</v>
      </c>
      <c r="O11" s="12"/>
      <c r="P11" s="51">
        <v>0</v>
      </c>
      <c r="Q11" s="13">
        <f t="shared" si="3"/>
        <v>2.8559017405227536</v>
      </c>
      <c r="R11" s="13">
        <f t="shared" si="1"/>
        <v>5.823140002161381</v>
      </c>
      <c r="S11" s="13">
        <f t="shared" si="1"/>
        <v>0.7304760186080728</v>
      </c>
      <c r="T11" s="13">
        <f t="shared" si="1"/>
        <v>18.75499875798272</v>
      </c>
      <c r="U11" s="13">
        <f t="shared" si="1"/>
        <v>61.99091105917557</v>
      </c>
    </row>
    <row r="12" spans="1:21" ht="12.75">
      <c r="A12" s="4" t="s">
        <v>6</v>
      </c>
      <c r="B12" s="23">
        <f>+'5 Uvoz KN2'!B12+'6 Izvoz KN2'!B12</f>
        <v>46865258</v>
      </c>
      <c r="C12" s="23">
        <f>+'5 Uvoz KN2'!C12+'6 Izvoz KN2'!C12</f>
        <v>51057767</v>
      </c>
      <c r="D12" s="23">
        <f>+'5 Uvoz KN2'!D12+'6 Izvoz KN2'!D12</f>
        <v>56474336</v>
      </c>
      <c r="E12" s="23">
        <f>+'5 Uvoz KN2'!E12+'6 Izvoz KN2'!E12</f>
        <v>66461996</v>
      </c>
      <c r="F12" s="23">
        <f>+'5 Uvoz KN2'!F12+'6 Izvoz KN2'!F12</f>
        <v>79298334</v>
      </c>
      <c r="G12" s="23">
        <f>+'5 Uvoz KN2'!G12+'6 Izvoz KN2'!G12</f>
        <v>95114430</v>
      </c>
      <c r="H12" s="12"/>
      <c r="I12" s="13">
        <f t="shared" si="2"/>
        <v>4.017166293827286</v>
      </c>
      <c r="J12" s="13">
        <f t="shared" si="0"/>
        <v>4.341150596735271</v>
      </c>
      <c r="K12" s="13">
        <f t="shared" si="0"/>
        <v>4.533039107877141</v>
      </c>
      <c r="L12" s="13">
        <f t="shared" si="0"/>
        <v>4.619304932612565</v>
      </c>
      <c r="M12" s="13">
        <f t="shared" si="0"/>
        <v>4.669215766597146</v>
      </c>
      <c r="N12" s="13">
        <f t="shared" si="0"/>
        <v>4.5333915673764436</v>
      </c>
      <c r="O12" s="12"/>
      <c r="P12" s="51">
        <v>0</v>
      </c>
      <c r="Q12" s="13">
        <f t="shared" si="3"/>
        <v>8.945878415947277</v>
      </c>
      <c r="R12" s="13">
        <f t="shared" si="1"/>
        <v>20.5036276552665</v>
      </c>
      <c r="S12" s="13">
        <f t="shared" si="1"/>
        <v>41.815064797040066</v>
      </c>
      <c r="T12" s="13">
        <f t="shared" si="1"/>
        <v>69.20494495090585</v>
      </c>
      <c r="U12" s="13">
        <f t="shared" si="1"/>
        <v>102.95296357911866</v>
      </c>
    </row>
    <row r="13" spans="1:21" ht="12.75">
      <c r="A13" s="4" t="s">
        <v>7</v>
      </c>
      <c r="B13" s="23">
        <f>+'5 Uvoz KN2'!B13+'6 Izvoz KN2'!B13</f>
        <v>75186777</v>
      </c>
      <c r="C13" s="23">
        <f>+'5 Uvoz KN2'!C13+'6 Izvoz KN2'!C13</f>
        <v>80443032</v>
      </c>
      <c r="D13" s="23">
        <f>+'5 Uvoz KN2'!D13+'6 Izvoz KN2'!D13</f>
        <v>85215629</v>
      </c>
      <c r="E13" s="23">
        <f>+'5 Uvoz KN2'!E13+'6 Izvoz KN2'!E13</f>
        <v>127812947</v>
      </c>
      <c r="F13" s="23">
        <f>+'5 Uvoz KN2'!F13+'6 Izvoz KN2'!F13</f>
        <v>117217917</v>
      </c>
      <c r="G13" s="23">
        <f>+'5 Uvoz KN2'!G13+'6 Izvoz KN2'!G13</f>
        <v>150805046</v>
      </c>
      <c r="H13" s="12"/>
      <c r="I13" s="13">
        <f t="shared" si="2"/>
        <v>6.444812195548108</v>
      </c>
      <c r="J13" s="13">
        <f t="shared" si="0"/>
        <v>6.839612009863151</v>
      </c>
      <c r="K13" s="13">
        <f t="shared" si="0"/>
        <v>6.8400233844157</v>
      </c>
      <c r="L13" s="13">
        <f t="shared" si="0"/>
        <v>8.883377148782115</v>
      </c>
      <c r="M13" s="13">
        <f t="shared" si="0"/>
        <v>6.901982911571326</v>
      </c>
      <c r="N13" s="13">
        <f t="shared" si="0"/>
        <v>7.187745580289097</v>
      </c>
      <c r="O13" s="12"/>
      <c r="P13" s="51">
        <v>0</v>
      </c>
      <c r="Q13" s="13">
        <f t="shared" si="3"/>
        <v>6.990930067397343</v>
      </c>
      <c r="R13" s="13">
        <f t="shared" si="1"/>
        <v>13.338584788652398</v>
      </c>
      <c r="S13" s="13">
        <f t="shared" si="1"/>
        <v>69.99391661648164</v>
      </c>
      <c r="T13" s="13">
        <f t="shared" si="1"/>
        <v>55.90230314035139</v>
      </c>
      <c r="U13" s="13">
        <f t="shared" si="1"/>
        <v>100.57389346533631</v>
      </c>
    </row>
    <row r="14" spans="1:21" ht="12.75">
      <c r="A14" s="1" t="s">
        <v>8</v>
      </c>
      <c r="B14" s="23">
        <f>+'5 Uvoz KN2'!B14+'6 Izvoz KN2'!B14</f>
        <v>20808042</v>
      </c>
      <c r="C14" s="23">
        <f>+'5 Uvoz KN2'!C14+'6 Izvoz KN2'!C14</f>
        <v>17406068</v>
      </c>
      <c r="D14" s="23">
        <f>+'5 Uvoz KN2'!D14+'6 Izvoz KN2'!D14</f>
        <v>19297653</v>
      </c>
      <c r="E14" s="23">
        <f>+'5 Uvoz KN2'!E14+'6 Izvoz KN2'!E14</f>
        <v>23315336</v>
      </c>
      <c r="F14" s="23">
        <f>+'5 Uvoz KN2'!F14+'6 Izvoz KN2'!F14</f>
        <v>26711548</v>
      </c>
      <c r="G14" s="23">
        <f>+'5 Uvoz KN2'!G14+'6 Izvoz KN2'!G14</f>
        <v>31593854</v>
      </c>
      <c r="H14" s="12"/>
      <c r="I14" s="13">
        <f t="shared" si="2"/>
        <v>1.7836104724515225</v>
      </c>
      <c r="J14" s="13">
        <f t="shared" si="0"/>
        <v>1.4799386444968246</v>
      </c>
      <c r="K14" s="13">
        <f t="shared" si="0"/>
        <v>1.5489693537829754</v>
      </c>
      <c r="L14" s="13">
        <f t="shared" si="0"/>
        <v>1.620484684063947</v>
      </c>
      <c r="M14" s="13">
        <f t="shared" si="0"/>
        <v>1.572819689652199</v>
      </c>
      <c r="N14" s="13">
        <f t="shared" si="0"/>
        <v>1.5058420820534015</v>
      </c>
      <c r="O14" s="12"/>
      <c r="P14" s="51">
        <v>0</v>
      </c>
      <c r="Q14" s="13">
        <f t="shared" si="3"/>
        <v>-16.34932301655293</v>
      </c>
      <c r="R14" s="13">
        <f t="shared" si="1"/>
        <v>-7.2586791203131895</v>
      </c>
      <c r="S14" s="13">
        <f t="shared" si="1"/>
        <v>12.049639269278671</v>
      </c>
      <c r="T14" s="13">
        <f t="shared" si="1"/>
        <v>28.371271069137606</v>
      </c>
      <c r="U14" s="13">
        <f t="shared" si="1"/>
        <v>51.834824247279016</v>
      </c>
    </row>
    <row r="15" spans="1:21" ht="12.75">
      <c r="A15" s="5" t="s">
        <v>9</v>
      </c>
      <c r="B15" s="23">
        <f>+'5 Uvoz KN2'!B15+'6 Izvoz KN2'!B15</f>
        <v>46333523</v>
      </c>
      <c r="C15" s="23">
        <f>+'5 Uvoz KN2'!C15+'6 Izvoz KN2'!C15</f>
        <v>53857016</v>
      </c>
      <c r="D15" s="23">
        <f>+'5 Uvoz KN2'!D15+'6 Izvoz KN2'!D15</f>
        <v>66186293</v>
      </c>
      <c r="E15" s="23">
        <f>+'5 Uvoz KN2'!E15+'6 Izvoz KN2'!E15</f>
        <v>49525374</v>
      </c>
      <c r="F15" s="23">
        <f>+'5 Uvoz KN2'!F15+'6 Izvoz KN2'!F15</f>
        <v>68324040</v>
      </c>
      <c r="G15" s="23">
        <f>+'5 Uvoz KN2'!G15+'6 Izvoz KN2'!G15</f>
        <v>94821069</v>
      </c>
      <c r="H15" s="12"/>
      <c r="I15" s="13">
        <f t="shared" si="2"/>
        <v>3.9715873722464363</v>
      </c>
      <c r="J15" s="13">
        <f t="shared" si="0"/>
        <v>4.5791547669286246</v>
      </c>
      <c r="K15" s="13">
        <f t="shared" si="0"/>
        <v>5.312591095792875</v>
      </c>
      <c r="L15" s="13">
        <f t="shared" si="0"/>
        <v>3.442159702932817</v>
      </c>
      <c r="M15" s="13">
        <f t="shared" si="0"/>
        <v>4.023031364134511</v>
      </c>
      <c r="N15" s="13">
        <f t="shared" si="0"/>
        <v>4.5194092485674355</v>
      </c>
      <c r="O15" s="12"/>
      <c r="P15" s="51">
        <v>0</v>
      </c>
      <c r="Q15" s="13">
        <f t="shared" si="3"/>
        <v>16.237688206873457</v>
      </c>
      <c r="R15" s="13">
        <f t="shared" si="1"/>
        <v>42.84752963852975</v>
      </c>
      <c r="S15" s="13">
        <f t="shared" si="1"/>
        <v>6.888858850642549</v>
      </c>
      <c r="T15" s="13">
        <f t="shared" si="1"/>
        <v>47.461353197769995</v>
      </c>
      <c r="U15" s="13">
        <f t="shared" si="1"/>
        <v>104.64895147299723</v>
      </c>
    </row>
    <row r="16" spans="1:21" ht="12.75">
      <c r="A16" s="5" t="s">
        <v>10</v>
      </c>
      <c r="B16" s="23">
        <f>+'5 Uvoz KN2'!B16+'6 Izvoz KN2'!B16</f>
        <v>24927096</v>
      </c>
      <c r="C16" s="23">
        <f>+'5 Uvoz KN2'!C16+'6 Izvoz KN2'!C16</f>
        <v>23525842</v>
      </c>
      <c r="D16" s="23">
        <f>+'5 Uvoz KN2'!D16+'6 Izvoz KN2'!D16</f>
        <v>21832978</v>
      </c>
      <c r="E16" s="23">
        <f>+'5 Uvoz KN2'!E16+'6 Izvoz KN2'!E16</f>
        <v>21435762</v>
      </c>
      <c r="F16" s="23">
        <f>+'5 Uvoz KN2'!F16+'6 Izvoz KN2'!F16</f>
        <v>20602185</v>
      </c>
      <c r="G16" s="23">
        <f>+'5 Uvoz KN2'!G16+'6 Izvoz KN2'!G16</f>
        <v>30273180</v>
      </c>
      <c r="H16" s="12"/>
      <c r="I16" s="13">
        <f t="shared" si="2"/>
        <v>2.136684916024509</v>
      </c>
      <c r="J16" s="13">
        <f t="shared" si="0"/>
        <v>2.0002681088070244</v>
      </c>
      <c r="K16" s="13">
        <f t="shared" si="0"/>
        <v>1.752472895217772</v>
      </c>
      <c r="L16" s="13">
        <f t="shared" si="0"/>
        <v>1.489848742142938</v>
      </c>
      <c r="M16" s="13">
        <f t="shared" si="0"/>
        <v>1.213090391386422</v>
      </c>
      <c r="N16" s="13">
        <f t="shared" si="0"/>
        <v>1.4428954568688388</v>
      </c>
      <c r="O16" s="12"/>
      <c r="P16" s="51">
        <v>0</v>
      </c>
      <c r="Q16" s="13">
        <f t="shared" si="3"/>
        <v>-5.621408927859065</v>
      </c>
      <c r="R16" s="13">
        <f t="shared" si="1"/>
        <v>-12.412669329792763</v>
      </c>
      <c r="S16" s="13">
        <f t="shared" si="1"/>
        <v>-14.006180262634686</v>
      </c>
      <c r="T16" s="13">
        <f t="shared" si="1"/>
        <v>-17.35024007610032</v>
      </c>
      <c r="U16" s="13">
        <f t="shared" si="1"/>
        <v>21.446878529291993</v>
      </c>
    </row>
    <row r="17" spans="1:21" ht="12.75">
      <c r="A17" s="1" t="s">
        <v>11</v>
      </c>
      <c r="B17" s="23">
        <f>+'5 Uvoz KN2'!B17+'6 Izvoz KN2'!B17</f>
        <v>22747500</v>
      </c>
      <c r="C17" s="23">
        <f>+'5 Uvoz KN2'!C17+'6 Izvoz KN2'!C17</f>
        <v>22800876</v>
      </c>
      <c r="D17" s="23">
        <f>+'5 Uvoz KN2'!D17+'6 Izvoz KN2'!D17</f>
        <v>28395537</v>
      </c>
      <c r="E17" s="23">
        <f>+'5 Uvoz KN2'!E17+'6 Izvoz KN2'!E17</f>
        <v>34118231</v>
      </c>
      <c r="F17" s="23">
        <f>+'5 Uvoz KN2'!F17+'6 Izvoz KN2'!F17</f>
        <v>39090674</v>
      </c>
      <c r="G17" s="23">
        <f>+'5 Uvoz KN2'!G17+'6 Izvoz KN2'!G17</f>
        <v>39172712</v>
      </c>
      <c r="H17" s="12"/>
      <c r="I17" s="13">
        <f t="shared" si="2"/>
        <v>1.9498556962779585</v>
      </c>
      <c r="J17" s="13">
        <f t="shared" si="0"/>
        <v>1.9386283864213434</v>
      </c>
      <c r="K17" s="13">
        <f t="shared" si="0"/>
        <v>2.2792313965439512</v>
      </c>
      <c r="L17" s="13">
        <f t="shared" si="0"/>
        <v>2.371317779115676</v>
      </c>
      <c r="M17" s="13">
        <f t="shared" si="0"/>
        <v>2.301722900858284</v>
      </c>
      <c r="N17" s="13">
        <f t="shared" si="0"/>
        <v>1.8670694052633867</v>
      </c>
      <c r="O17" s="12"/>
      <c r="P17" s="51">
        <v>0</v>
      </c>
      <c r="Q17" s="13">
        <f t="shared" si="3"/>
        <v>0.23464556544674053</v>
      </c>
      <c r="R17" s="13">
        <f t="shared" si="1"/>
        <v>24.829264754368623</v>
      </c>
      <c r="S17" s="13">
        <f t="shared" si="1"/>
        <v>49.9867282118914</v>
      </c>
      <c r="T17" s="13">
        <f t="shared" si="1"/>
        <v>71.84602263985053</v>
      </c>
      <c r="U17" s="13">
        <f t="shared" si="1"/>
        <v>72.20666886471042</v>
      </c>
    </row>
    <row r="18" spans="1:21" ht="12.75">
      <c r="A18" s="1" t="s">
        <v>12</v>
      </c>
      <c r="B18" s="23">
        <f>+'5 Uvoz KN2'!B18+'6 Izvoz KN2'!B18</f>
        <v>7274537</v>
      </c>
      <c r="C18" s="23">
        <f>+'5 Uvoz KN2'!C18+'6 Izvoz KN2'!C18</f>
        <v>10031092</v>
      </c>
      <c r="D18" s="23">
        <f>+'5 Uvoz KN2'!D18+'6 Izvoz KN2'!D18</f>
        <v>8184961</v>
      </c>
      <c r="E18" s="23">
        <f>+'5 Uvoz KN2'!E18+'6 Izvoz KN2'!E18</f>
        <v>10392863</v>
      </c>
      <c r="F18" s="23">
        <f>+'5 Uvoz KN2'!F18+'6 Izvoz KN2'!F18</f>
        <v>9754551</v>
      </c>
      <c r="G18" s="23">
        <f>+'5 Uvoz KN2'!G18+'6 Izvoz KN2'!G18</f>
        <v>14555712</v>
      </c>
      <c r="H18" s="12"/>
      <c r="I18" s="13">
        <f t="shared" si="2"/>
        <v>0.6235541227490833</v>
      </c>
      <c r="J18" s="13">
        <f t="shared" si="0"/>
        <v>0.8528865162024496</v>
      </c>
      <c r="K18" s="13">
        <f t="shared" si="0"/>
        <v>0.6569842327929131</v>
      </c>
      <c r="L18" s="13">
        <f t="shared" si="0"/>
        <v>0.722334660545955</v>
      </c>
      <c r="M18" s="13">
        <f t="shared" si="0"/>
        <v>0.5743639371449588</v>
      </c>
      <c r="N18" s="13">
        <f t="shared" si="0"/>
        <v>0.693761630469321</v>
      </c>
      <c r="O18" s="12"/>
      <c r="P18" s="51">
        <v>0</v>
      </c>
      <c r="Q18" s="13">
        <f t="shared" si="3"/>
        <v>37.89320200034726</v>
      </c>
      <c r="R18" s="13">
        <f t="shared" si="1"/>
        <v>12.515215745002052</v>
      </c>
      <c r="S18" s="13">
        <f t="shared" si="1"/>
        <v>42.86631575315377</v>
      </c>
      <c r="T18" s="13">
        <f t="shared" si="1"/>
        <v>34.09170920431089</v>
      </c>
      <c r="U18" s="13">
        <f t="shared" si="1"/>
        <v>100.09124979362949</v>
      </c>
    </row>
    <row r="19" spans="1:21" ht="12.75">
      <c r="A19" s="1" t="s">
        <v>13</v>
      </c>
      <c r="B19" s="23">
        <f>+'5 Uvoz KN2'!B19+'6 Izvoz KN2'!B19</f>
        <v>465672</v>
      </c>
      <c r="C19" s="23">
        <f>+'5 Uvoz KN2'!C19+'6 Izvoz KN2'!C19</f>
        <v>470312</v>
      </c>
      <c r="D19" s="23">
        <f>+'5 Uvoz KN2'!D19+'6 Izvoz KN2'!D19</f>
        <v>438630</v>
      </c>
      <c r="E19" s="23">
        <f>+'5 Uvoz KN2'!E19+'6 Izvoz KN2'!E19</f>
        <v>431965</v>
      </c>
      <c r="F19" s="23">
        <f>+'5 Uvoz KN2'!F19+'6 Izvoz KN2'!F19</f>
        <v>467285</v>
      </c>
      <c r="G19" s="23">
        <f>+'5 Uvoz KN2'!G19+'6 Izvoz KN2'!G19</f>
        <v>594669</v>
      </c>
      <c r="H19" s="12"/>
      <c r="I19" s="13">
        <f t="shared" si="2"/>
        <v>0.039916175482894806</v>
      </c>
      <c r="J19" s="13">
        <f t="shared" si="0"/>
        <v>0.0399879457997401</v>
      </c>
      <c r="K19" s="13">
        <f t="shared" si="0"/>
        <v>0.03520761968565952</v>
      </c>
      <c r="L19" s="13">
        <f t="shared" si="0"/>
        <v>0.030022842756873967</v>
      </c>
      <c r="M19" s="13">
        <f t="shared" si="0"/>
        <v>0.027514506036083266</v>
      </c>
      <c r="N19" s="13">
        <f t="shared" si="0"/>
        <v>0.028343411509485807</v>
      </c>
      <c r="O19" s="12"/>
      <c r="P19" s="51">
        <v>0</v>
      </c>
      <c r="Q19" s="13">
        <f t="shared" si="3"/>
        <v>0.9964094899414135</v>
      </c>
      <c r="R19" s="13">
        <f t="shared" si="1"/>
        <v>-5.807091686852544</v>
      </c>
      <c r="S19" s="13">
        <f t="shared" si="1"/>
        <v>-7.238356611520558</v>
      </c>
      <c r="T19" s="13">
        <f t="shared" si="1"/>
        <v>0.34638114380938134</v>
      </c>
      <c r="U19" s="13">
        <f t="shared" si="1"/>
        <v>27.7012575374942</v>
      </c>
    </row>
    <row r="20" spans="1:21" ht="12.75">
      <c r="A20" s="1" t="s">
        <v>14</v>
      </c>
      <c r="B20" s="23">
        <f>+'5 Uvoz KN2'!B20+'6 Izvoz KN2'!B20</f>
        <v>55888426</v>
      </c>
      <c r="C20" s="23">
        <f>+'5 Uvoz KN2'!C20+'6 Izvoz KN2'!C20</f>
        <v>48898824</v>
      </c>
      <c r="D20" s="23">
        <f>+'5 Uvoz KN2'!D20+'6 Izvoz KN2'!D20</f>
        <v>46029691</v>
      </c>
      <c r="E20" s="23">
        <f>+'5 Uvoz KN2'!E20+'6 Izvoz KN2'!E20</f>
        <v>52188145</v>
      </c>
      <c r="F20" s="23">
        <f>+'5 Uvoz KN2'!F20+'6 Izvoz KN2'!F20</f>
        <v>57827514</v>
      </c>
      <c r="G20" s="23">
        <f>+'5 Uvoz KN2'!G20+'6 Izvoz KN2'!G20</f>
        <v>68258043</v>
      </c>
      <c r="H20" s="12"/>
      <c r="I20" s="13">
        <f t="shared" si="2"/>
        <v>4.79060845332934</v>
      </c>
      <c r="J20" s="13">
        <f t="shared" si="0"/>
        <v>4.157587992190356</v>
      </c>
      <c r="K20" s="13">
        <f t="shared" si="0"/>
        <v>3.6946762760787557</v>
      </c>
      <c r="L20" s="13">
        <f t="shared" si="0"/>
        <v>3.627230148525779</v>
      </c>
      <c r="M20" s="13">
        <f t="shared" si="0"/>
        <v>3.404978723915147</v>
      </c>
      <c r="N20" s="13">
        <f t="shared" si="0"/>
        <v>3.253349008576498</v>
      </c>
      <c r="O20" s="12"/>
      <c r="P20" s="51">
        <v>0</v>
      </c>
      <c r="Q20" s="13">
        <f t="shared" si="3"/>
        <v>-12.506349704677675</v>
      </c>
      <c r="R20" s="13">
        <f t="shared" si="1"/>
        <v>-17.64002979794064</v>
      </c>
      <c r="S20" s="13">
        <f t="shared" si="1"/>
        <v>-6.620835949110472</v>
      </c>
      <c r="T20" s="13">
        <f t="shared" si="1"/>
        <v>3.469569889121587</v>
      </c>
      <c r="U20" s="13">
        <f t="shared" si="1"/>
        <v>22.13269881674607</v>
      </c>
    </row>
    <row r="21" spans="1:21" ht="12.75">
      <c r="A21" s="2" t="s">
        <v>15</v>
      </c>
      <c r="B21" s="23">
        <f>+'5 Uvoz KN2'!B21+'6 Izvoz KN2'!B21</f>
        <v>65583788</v>
      </c>
      <c r="C21" s="23">
        <f>+'5 Uvoz KN2'!C21+'6 Izvoz KN2'!C21</f>
        <v>63191104</v>
      </c>
      <c r="D21" s="23">
        <f>+'5 Uvoz KN2'!D21+'6 Izvoz KN2'!D21</f>
        <v>65689274</v>
      </c>
      <c r="E21" s="23">
        <f>+'5 Uvoz KN2'!E21+'6 Izvoz KN2'!E21</f>
        <v>80668639</v>
      </c>
      <c r="F21" s="23">
        <f>+'5 Uvoz KN2'!F21+'6 Izvoz KN2'!F21</f>
        <v>87715949</v>
      </c>
      <c r="G21" s="23">
        <f>+'5 Uvoz KN2'!G21+'6 Izvoz KN2'!G21</f>
        <v>95044723</v>
      </c>
      <c r="H21" s="12"/>
      <c r="I21" s="13">
        <f t="shared" si="2"/>
        <v>5.62166930938723</v>
      </c>
      <c r="J21" s="13">
        <f t="shared" si="0"/>
        <v>5.3727790100566</v>
      </c>
      <c r="K21" s="13">
        <f t="shared" si="0"/>
        <v>5.272696752203639</v>
      </c>
      <c r="L21" s="13">
        <f t="shared" si="0"/>
        <v>5.606708562286367</v>
      </c>
      <c r="M21" s="13">
        <f t="shared" si="0"/>
        <v>5.1648587226666205</v>
      </c>
      <c r="N21" s="13">
        <f t="shared" si="0"/>
        <v>4.530069157454131</v>
      </c>
      <c r="O21" s="12"/>
      <c r="P21" s="51">
        <v>0</v>
      </c>
      <c r="Q21" s="13">
        <f t="shared" si="3"/>
        <v>-3.6482857623289533</v>
      </c>
      <c r="R21" s="13">
        <f t="shared" si="1"/>
        <v>0.16084157871453897</v>
      </c>
      <c r="S21" s="13">
        <f t="shared" si="1"/>
        <v>23.000883998954123</v>
      </c>
      <c r="T21" s="13">
        <f t="shared" si="1"/>
        <v>33.74639019020981</v>
      </c>
      <c r="U21" s="13">
        <f t="shared" si="1"/>
        <v>44.92106341890468</v>
      </c>
    </row>
    <row r="22" spans="1:21" ht="12.75">
      <c r="A22" s="1" t="s">
        <v>16</v>
      </c>
      <c r="B22" s="23">
        <f>+'5 Uvoz KN2'!B22+'6 Izvoz KN2'!B22</f>
        <v>40744565</v>
      </c>
      <c r="C22" s="23">
        <f>+'5 Uvoz KN2'!C22+'6 Izvoz KN2'!C22</f>
        <v>42757421</v>
      </c>
      <c r="D22" s="23">
        <f>+'5 Uvoz KN2'!D22+'6 Izvoz KN2'!D22</f>
        <v>54921522</v>
      </c>
      <c r="E22" s="23">
        <f>+'5 Uvoz KN2'!E22+'6 Izvoz KN2'!E22</f>
        <v>77150192</v>
      </c>
      <c r="F22" s="23">
        <f>+'5 Uvoz KN2'!F22+'6 Izvoz KN2'!F22</f>
        <v>80970287</v>
      </c>
      <c r="G22" s="23">
        <f>+'5 Uvoz KN2'!G22+'6 Izvoz KN2'!G22</f>
        <v>76804399</v>
      </c>
      <c r="H22" s="12"/>
      <c r="I22" s="13">
        <f t="shared" si="2"/>
        <v>3.492516635129906</v>
      </c>
      <c r="J22" s="13">
        <f t="shared" si="0"/>
        <v>3.635419537423389</v>
      </c>
      <c r="K22" s="13">
        <f t="shared" si="0"/>
        <v>4.408399013139964</v>
      </c>
      <c r="L22" s="13">
        <f t="shared" si="0"/>
        <v>5.362166108547303</v>
      </c>
      <c r="M22" s="13">
        <f t="shared" si="0"/>
        <v>4.767663097263757</v>
      </c>
      <c r="N22" s="13">
        <f t="shared" si="0"/>
        <v>3.660689705694664</v>
      </c>
      <c r="O22" s="12"/>
      <c r="P22" s="51">
        <v>0</v>
      </c>
      <c r="Q22" s="13">
        <f t="shared" si="3"/>
        <v>4.940182819475439</v>
      </c>
      <c r="R22" s="13">
        <f t="shared" si="1"/>
        <v>34.79471924660379</v>
      </c>
      <c r="S22" s="13">
        <f t="shared" si="1"/>
        <v>89.35087906816528</v>
      </c>
      <c r="T22" s="13">
        <f t="shared" si="1"/>
        <v>98.72659580486379</v>
      </c>
      <c r="U22" s="13">
        <f t="shared" si="1"/>
        <v>88.50219409631691</v>
      </c>
    </row>
    <row r="23" spans="1:21" ht="12.75">
      <c r="A23" s="1" t="s">
        <v>17</v>
      </c>
      <c r="B23" s="23">
        <f>+'5 Uvoz KN2'!B23+'6 Izvoz KN2'!B23</f>
        <v>44143954</v>
      </c>
      <c r="C23" s="23">
        <f>+'5 Uvoz KN2'!C23+'6 Izvoz KN2'!C23</f>
        <v>50197133</v>
      </c>
      <c r="D23" s="23">
        <f>+'5 Uvoz KN2'!D23+'6 Izvoz KN2'!D23</f>
        <v>57255789</v>
      </c>
      <c r="E23" s="23">
        <f>+'5 Uvoz KN2'!E23+'6 Izvoz KN2'!E23</f>
        <v>62028289</v>
      </c>
      <c r="F23" s="23">
        <f>+'5 Uvoz KN2'!F23+'6 Izvoz KN2'!F23</f>
        <v>64199920</v>
      </c>
      <c r="G23" s="23">
        <f>+'5 Uvoz KN2'!G23+'6 Izvoz KN2'!G23</f>
        <v>73346351</v>
      </c>
      <c r="H23" s="12"/>
      <c r="I23" s="13">
        <f t="shared" si="2"/>
        <v>3.7839032932468255</v>
      </c>
      <c r="J23" s="13">
        <f t="shared" si="0"/>
        <v>4.267975798419656</v>
      </c>
      <c r="K23" s="13">
        <f t="shared" si="0"/>
        <v>4.595764183741121</v>
      </c>
      <c r="L23" s="13">
        <f t="shared" si="0"/>
        <v>4.3111492068221615</v>
      </c>
      <c r="M23" s="13">
        <f t="shared" si="0"/>
        <v>3.7801964247858653</v>
      </c>
      <c r="N23" s="13">
        <f t="shared" si="0"/>
        <v>3.495870491167668</v>
      </c>
      <c r="O23" s="12"/>
      <c r="P23" s="51">
        <v>0</v>
      </c>
      <c r="Q23" s="13">
        <f t="shared" si="3"/>
        <v>13.71236251288228</v>
      </c>
      <c r="R23" s="13">
        <f t="shared" si="1"/>
        <v>29.70244804078945</v>
      </c>
      <c r="S23" s="13">
        <f t="shared" si="1"/>
        <v>40.51366807785274</v>
      </c>
      <c r="T23" s="13">
        <f t="shared" si="1"/>
        <v>45.43309826754532</v>
      </c>
      <c r="U23" s="13">
        <f t="shared" si="1"/>
        <v>66.15265365671596</v>
      </c>
    </row>
    <row r="24" spans="1:21" ht="12.75">
      <c r="A24" s="5" t="s">
        <v>18</v>
      </c>
      <c r="B24" s="23">
        <f>+'5 Uvoz KN2'!B24+'6 Izvoz KN2'!B24</f>
        <v>69959986</v>
      </c>
      <c r="C24" s="23">
        <f>+'5 Uvoz KN2'!C24+'6 Izvoz KN2'!C24</f>
        <v>73174284</v>
      </c>
      <c r="D24" s="23">
        <f>+'5 Uvoz KN2'!D24+'6 Izvoz KN2'!D24</f>
        <v>80278248</v>
      </c>
      <c r="E24" s="23">
        <f>+'5 Uvoz KN2'!E24+'6 Izvoz KN2'!E24</f>
        <v>92225776</v>
      </c>
      <c r="F24" s="23">
        <f>+'5 Uvoz KN2'!F24+'6 Izvoz KN2'!F24</f>
        <v>99114609</v>
      </c>
      <c r="G24" s="23">
        <f>+'5 Uvoz KN2'!G24+'6 Izvoz KN2'!G24</f>
        <v>113253079</v>
      </c>
      <c r="H24" s="12"/>
      <c r="I24" s="13">
        <f t="shared" si="2"/>
        <v>5.9967854583416305</v>
      </c>
      <c r="J24" s="13">
        <f t="shared" si="0"/>
        <v>6.221591842280846</v>
      </c>
      <c r="K24" s="13">
        <f t="shared" si="0"/>
        <v>6.443713436415788</v>
      </c>
      <c r="L24" s="13">
        <f t="shared" si="0"/>
        <v>6.409963703028441</v>
      </c>
      <c r="M24" s="13">
        <f t="shared" si="0"/>
        <v>5.836030490160251</v>
      </c>
      <c r="N24" s="13">
        <f t="shared" si="0"/>
        <v>5.397924934397632</v>
      </c>
      <c r="O24" s="12"/>
      <c r="P24" s="51">
        <v>0</v>
      </c>
      <c r="Q24" s="13">
        <f t="shared" si="3"/>
        <v>4.594480622108762</v>
      </c>
      <c r="R24" s="13">
        <f t="shared" si="1"/>
        <v>14.748805124117666</v>
      </c>
      <c r="S24" s="13">
        <f t="shared" si="1"/>
        <v>31.82646434491855</v>
      </c>
      <c r="T24" s="13">
        <f t="shared" si="1"/>
        <v>41.67328306783824</v>
      </c>
      <c r="U24" s="13">
        <f t="shared" si="1"/>
        <v>61.88264960487558</v>
      </c>
    </row>
    <row r="25" spans="1:21" ht="12.75">
      <c r="A25" s="4" t="s">
        <v>19</v>
      </c>
      <c r="B25" s="23">
        <f>+'5 Uvoz KN2'!B25+'6 Izvoz KN2'!B25</f>
        <v>56827546</v>
      </c>
      <c r="C25" s="23">
        <f>+'5 Uvoz KN2'!C25+'6 Izvoz KN2'!C25</f>
        <v>57914207</v>
      </c>
      <c r="D25" s="23">
        <f>+'5 Uvoz KN2'!D25+'6 Izvoz KN2'!D25</f>
        <v>57657382</v>
      </c>
      <c r="E25" s="23">
        <f>+'5 Uvoz KN2'!E25+'6 Izvoz KN2'!E25</f>
        <v>63360967</v>
      </c>
      <c r="F25" s="23">
        <f>+'5 Uvoz KN2'!F25+'6 Izvoz KN2'!F25</f>
        <v>67454891</v>
      </c>
      <c r="G25" s="23">
        <f>+'5 Uvoz KN2'!G25+'6 Izvoz KN2'!G25</f>
        <v>82938190</v>
      </c>
      <c r="H25" s="12"/>
      <c r="I25" s="13">
        <f t="shared" si="2"/>
        <v>4.871107342503471</v>
      </c>
      <c r="J25" s="13">
        <f t="shared" si="0"/>
        <v>4.924114567671947</v>
      </c>
      <c r="K25" s="13">
        <f t="shared" si="0"/>
        <v>4.627998945641636</v>
      </c>
      <c r="L25" s="13">
        <f t="shared" si="0"/>
        <v>4.403774262184391</v>
      </c>
      <c r="M25" s="13">
        <f t="shared" si="0"/>
        <v>3.971854447677197</v>
      </c>
      <c r="N25" s="13">
        <f t="shared" si="0"/>
        <v>3.953041522295463</v>
      </c>
      <c r="O25" s="12"/>
      <c r="P25" s="51">
        <v>0</v>
      </c>
      <c r="Q25" s="13">
        <f t="shared" si="3"/>
        <v>1.9122082097298403</v>
      </c>
      <c r="R25" s="13">
        <f t="shared" si="1"/>
        <v>1.460270693371129</v>
      </c>
      <c r="S25" s="13">
        <f t="shared" si="1"/>
        <v>11.496926156198967</v>
      </c>
      <c r="T25" s="13">
        <f t="shared" si="1"/>
        <v>18.701045088239425</v>
      </c>
      <c r="U25" s="13">
        <f t="shared" si="1"/>
        <v>45.947160906789804</v>
      </c>
    </row>
    <row r="26" spans="1:21" ht="12.75">
      <c r="A26" s="1" t="s">
        <v>20</v>
      </c>
      <c r="B26" s="23">
        <f>+'5 Uvoz KN2'!B26+'6 Izvoz KN2'!B26</f>
        <v>85276355</v>
      </c>
      <c r="C26" s="23">
        <f>+'5 Uvoz KN2'!C26+'6 Izvoz KN2'!C26</f>
        <v>88123786</v>
      </c>
      <c r="D26" s="23">
        <f>+'5 Uvoz KN2'!D26+'6 Izvoz KN2'!D26</f>
        <v>92042167</v>
      </c>
      <c r="E26" s="23">
        <f>+'5 Uvoz KN2'!E26+'6 Izvoz KN2'!E26</f>
        <v>95977225</v>
      </c>
      <c r="F26" s="23">
        <f>+'5 Uvoz KN2'!F26+'6 Izvoz KN2'!F26</f>
        <v>109804602</v>
      </c>
      <c r="G26" s="23">
        <f>+'5 Uvoz KN2'!G26+'6 Izvoz KN2'!G26</f>
        <v>126954831</v>
      </c>
      <c r="H26" s="12"/>
      <c r="I26" s="13">
        <f t="shared" si="2"/>
        <v>7.309664207256682</v>
      </c>
      <c r="J26" s="13">
        <f t="shared" si="0"/>
        <v>7.492662696754272</v>
      </c>
      <c r="K26" s="13">
        <f t="shared" si="0"/>
        <v>7.387970751612888</v>
      </c>
      <c r="L26" s="13">
        <f t="shared" si="0"/>
        <v>6.670700483641297</v>
      </c>
      <c r="M26" s="13">
        <f t="shared" si="0"/>
        <v>6.465474784165383</v>
      </c>
      <c r="N26" s="13">
        <f t="shared" si="0"/>
        <v>6.050984695940474</v>
      </c>
      <c r="O26" s="12"/>
      <c r="P26" s="51">
        <v>0</v>
      </c>
      <c r="Q26" s="13">
        <f t="shared" si="3"/>
        <v>3.339062744883975</v>
      </c>
      <c r="R26" s="13">
        <f t="shared" si="1"/>
        <v>7.9339835761038415</v>
      </c>
      <c r="S26" s="13">
        <f t="shared" si="1"/>
        <v>12.548460824808942</v>
      </c>
      <c r="T26" s="13">
        <f t="shared" si="1"/>
        <v>28.763245098831902</v>
      </c>
      <c r="U26" s="13">
        <f t="shared" si="1"/>
        <v>48.8745983573055</v>
      </c>
    </row>
    <row r="27" spans="1:21" ht="12.75">
      <c r="A27" s="1" t="s">
        <v>21</v>
      </c>
      <c r="B27" s="23">
        <f>+'5 Uvoz KN2'!B27+'6 Izvoz KN2'!B27</f>
        <v>158582257</v>
      </c>
      <c r="C27" s="23">
        <f>+'5 Uvoz KN2'!C27+'6 Izvoz KN2'!C27</f>
        <v>158556443</v>
      </c>
      <c r="D27" s="23">
        <f>+'5 Uvoz KN2'!D27+'6 Izvoz KN2'!D27</f>
        <v>124032978</v>
      </c>
      <c r="E27" s="23">
        <f>+'5 Uvoz KN2'!E27+'6 Izvoz KN2'!E27</f>
        <v>116108058</v>
      </c>
      <c r="F27" s="23">
        <f>+'5 Uvoz KN2'!F27+'6 Izvoz KN2'!F27</f>
        <v>131312169</v>
      </c>
      <c r="G27" s="23">
        <f>+'5 Uvoz KN2'!G27+'6 Izvoz KN2'!G27</f>
        <v>153044130</v>
      </c>
      <c r="H27" s="12"/>
      <c r="I27" s="13">
        <f t="shared" si="2"/>
        <v>13.593252759207171</v>
      </c>
      <c r="J27" s="13">
        <f t="shared" si="0"/>
        <v>13.481149638715534</v>
      </c>
      <c r="K27" s="13">
        <f t="shared" si="0"/>
        <v>9.955784870856471</v>
      </c>
      <c r="L27" s="13">
        <f t="shared" si="0"/>
        <v>8.069852807843233</v>
      </c>
      <c r="M27" s="13">
        <f t="shared" si="0"/>
        <v>7.731875550385067</v>
      </c>
      <c r="N27" s="13">
        <f t="shared" si="0"/>
        <v>7.294465922557326</v>
      </c>
      <c r="O27" s="12"/>
      <c r="P27" s="51">
        <v>0</v>
      </c>
      <c r="Q27" s="13">
        <f t="shared" si="3"/>
        <v>-0.01627798751785292</v>
      </c>
      <c r="R27" s="13">
        <f t="shared" si="1"/>
        <v>-21.78634587096336</v>
      </c>
      <c r="S27" s="13">
        <f t="shared" si="1"/>
        <v>-26.783701911872782</v>
      </c>
      <c r="T27" s="13">
        <f t="shared" si="1"/>
        <v>-17.19617851068925</v>
      </c>
      <c r="U27" s="13">
        <f t="shared" si="1"/>
        <v>-3.4922740442519995</v>
      </c>
    </row>
    <row r="28" spans="1:21" ht="12.75">
      <c r="A28" s="1" t="s">
        <v>28</v>
      </c>
      <c r="B28" s="23">
        <f>+'5 Uvoz KN2'!B28+'6 Izvoz KN2'!B28</f>
        <v>80527952</v>
      </c>
      <c r="C28" s="23">
        <f>+'5 Uvoz KN2'!C28+'6 Izvoz KN2'!C28</f>
        <v>75240744</v>
      </c>
      <c r="D28" s="23">
        <f>+'5 Uvoz KN2'!D28+'6 Izvoz KN2'!D28</f>
        <v>81444665</v>
      </c>
      <c r="E28" s="23">
        <f>+'5 Uvoz KN2'!E28+'6 Izvoz KN2'!E28</f>
        <v>77875030</v>
      </c>
      <c r="F28" s="23">
        <f>+'5 Uvoz KN2'!F28+'6 Izvoz KN2'!F28</f>
        <v>163973800</v>
      </c>
      <c r="G28" s="23">
        <f>+'5 Uvoz KN2'!G28+'6 Izvoz KN2'!G28</f>
        <v>307216349</v>
      </c>
      <c r="H28" s="12"/>
      <c r="I28" s="13">
        <f t="shared" si="2"/>
        <v>6.902643627510628</v>
      </c>
      <c r="J28" s="13">
        <f t="shared" si="0"/>
        <v>6.397291145035891</v>
      </c>
      <c r="K28" s="13">
        <f t="shared" si="0"/>
        <v>6.5373385102385715</v>
      </c>
      <c r="L28" s="13">
        <f t="shared" si="0"/>
        <v>5.412544489430493</v>
      </c>
      <c r="M28" s="13">
        <f t="shared" si="0"/>
        <v>9.65504587106265</v>
      </c>
      <c r="N28" s="13">
        <f t="shared" si="0"/>
        <v>14.642699387640533</v>
      </c>
      <c r="O28" s="12"/>
      <c r="P28" s="51">
        <v>0</v>
      </c>
      <c r="Q28" s="13">
        <f t="shared" si="3"/>
        <v>-6.565680448448504</v>
      </c>
      <c r="R28" s="13">
        <f t="shared" si="1"/>
        <v>1.1383786340424962</v>
      </c>
      <c r="S28" s="13">
        <f t="shared" si="1"/>
        <v>-3.2944113616598685</v>
      </c>
      <c r="T28" s="13">
        <f t="shared" si="1"/>
        <v>103.6234573555279</v>
      </c>
      <c r="U28" s="13">
        <f t="shared" si="1"/>
        <v>281.5027470213076</v>
      </c>
    </row>
    <row r="29" spans="1:21" ht="12.75">
      <c r="A29" s="1" t="s">
        <v>22</v>
      </c>
      <c r="B29" s="23">
        <f>+'5 Uvoz KN2'!B29+'6 Izvoz KN2'!B29</f>
        <v>51499052</v>
      </c>
      <c r="C29" s="23">
        <f>+'5 Uvoz KN2'!C29+'6 Izvoz KN2'!C29</f>
        <v>49489862</v>
      </c>
      <c r="D29" s="23">
        <f>+'5 Uvoz KN2'!D29+'6 Izvoz KN2'!D29</f>
        <v>51205873</v>
      </c>
      <c r="E29" s="23">
        <f>+'5 Uvoz KN2'!E29+'6 Izvoz KN2'!E29</f>
        <v>52932848</v>
      </c>
      <c r="F29" s="23">
        <f>+'5 Uvoz KN2'!F29+'6 Izvoz KN2'!F29</f>
        <v>53544522</v>
      </c>
      <c r="G29" s="23">
        <f>+'5 Uvoz KN2'!G29+'6 Izvoz KN2'!G29</f>
        <v>56258737</v>
      </c>
      <c r="H29" s="12"/>
      <c r="I29" s="13">
        <f t="shared" si="2"/>
        <v>4.414362892410805</v>
      </c>
      <c r="J29" s="13">
        <f t="shared" si="0"/>
        <v>4.207840580917811</v>
      </c>
      <c r="K29" s="13">
        <f t="shared" si="0"/>
        <v>4.110154121369221</v>
      </c>
      <c r="L29" s="13">
        <f t="shared" si="0"/>
        <v>3.678989205554873</v>
      </c>
      <c r="M29" s="13">
        <f t="shared" si="0"/>
        <v>3.1527891410342583</v>
      </c>
      <c r="N29" s="13">
        <f t="shared" si="0"/>
        <v>2.6814320803588805</v>
      </c>
      <c r="O29" s="12"/>
      <c r="P29" s="51">
        <v>0</v>
      </c>
      <c r="Q29" s="13">
        <f t="shared" si="3"/>
        <v>-3.901411622101307</v>
      </c>
      <c r="R29" s="13">
        <f t="shared" si="1"/>
        <v>-0.5692900910098331</v>
      </c>
      <c r="S29" s="13">
        <f t="shared" si="1"/>
        <v>2.7841211523660547</v>
      </c>
      <c r="T29" s="13">
        <f t="shared" si="1"/>
        <v>3.971859520831572</v>
      </c>
      <c r="U29" s="13">
        <f t="shared" si="1"/>
        <v>9.242276925796617</v>
      </c>
    </row>
    <row r="30" spans="2:21" ht="12.75">
      <c r="B30" s="6"/>
      <c r="C30" s="6"/>
      <c r="D30" s="6"/>
      <c r="E30" s="6"/>
      <c r="F30" s="6"/>
      <c r="G30" s="25"/>
      <c r="H30" s="12"/>
      <c r="I30" s="13"/>
      <c r="J30" s="13"/>
      <c r="K30" s="13"/>
      <c r="L30" s="13"/>
      <c r="M30" s="13"/>
      <c r="N30" s="13"/>
      <c r="O30" s="12"/>
      <c r="P30" s="51"/>
      <c r="Q30" s="13"/>
      <c r="R30" s="13"/>
      <c r="S30" s="13"/>
      <c r="T30" s="13"/>
      <c r="U30" s="13"/>
    </row>
    <row r="31" spans="1:21" ht="12.75">
      <c r="A31" s="7" t="s">
        <v>23</v>
      </c>
      <c r="B31" s="6">
        <f aca="true" t="shared" si="4" ref="B31:G31">+B6+B7+B10+B21</f>
        <v>167805174</v>
      </c>
      <c r="C31" s="6">
        <f t="shared" si="4"/>
        <v>155178737</v>
      </c>
      <c r="D31" s="6">
        <f t="shared" si="4"/>
        <v>182545342</v>
      </c>
      <c r="E31" s="6">
        <f t="shared" si="4"/>
        <v>249578783</v>
      </c>
      <c r="F31" s="6">
        <f t="shared" si="4"/>
        <v>286704111</v>
      </c>
      <c r="G31" s="25">
        <f t="shared" si="4"/>
        <v>311227968</v>
      </c>
      <c r="H31" s="12"/>
      <c r="I31" s="13">
        <f t="shared" si="2"/>
        <v>14.3838168760881</v>
      </c>
      <c r="J31" s="13">
        <f t="shared" si="0"/>
        <v>13.193962570438611</v>
      </c>
      <c r="K31" s="13">
        <f t="shared" si="0"/>
        <v>14.652410862286322</v>
      </c>
      <c r="L31" s="13">
        <f t="shared" si="0"/>
        <v>17.346462230645933</v>
      </c>
      <c r="M31" s="13">
        <f t="shared" si="0"/>
        <v>16.88160756857033</v>
      </c>
      <c r="N31" s="13">
        <f t="shared" si="0"/>
        <v>14.833903180231491</v>
      </c>
      <c r="O31" s="12"/>
      <c r="P31" s="51">
        <v>0</v>
      </c>
      <c r="Q31" s="13">
        <f t="shared" si="3"/>
        <v>-7.524462267176574</v>
      </c>
      <c r="R31" s="13">
        <f t="shared" si="1"/>
        <v>8.784096252002342</v>
      </c>
      <c r="S31" s="13">
        <f t="shared" si="1"/>
        <v>48.73127988294331</v>
      </c>
      <c r="T31" s="13">
        <f t="shared" si="1"/>
        <v>70.85534621238793</v>
      </c>
      <c r="U31" s="13">
        <f t="shared" si="1"/>
        <v>85.46982824260235</v>
      </c>
    </row>
    <row r="32" spans="1:21" ht="12.75">
      <c r="A32" s="8" t="s">
        <v>24</v>
      </c>
      <c r="B32" s="6">
        <f aca="true" t="shared" si="5" ref="B32:G32">+B12+B13+B25</f>
        <v>178879581</v>
      </c>
      <c r="C32" s="6">
        <f t="shared" si="5"/>
        <v>189415006</v>
      </c>
      <c r="D32" s="6">
        <f t="shared" si="5"/>
        <v>199347347</v>
      </c>
      <c r="E32" s="6">
        <f t="shared" si="5"/>
        <v>257635910</v>
      </c>
      <c r="F32" s="6">
        <f t="shared" si="5"/>
        <v>263971142</v>
      </c>
      <c r="G32" s="25">
        <f t="shared" si="5"/>
        <v>328857666</v>
      </c>
      <c r="H32" s="12"/>
      <c r="I32" s="13">
        <f t="shared" si="2"/>
        <v>15.333085831878865</v>
      </c>
      <c r="J32" s="13">
        <f t="shared" si="0"/>
        <v>16.104877174270367</v>
      </c>
      <c r="K32" s="13">
        <f t="shared" si="0"/>
        <v>16.001061437934478</v>
      </c>
      <c r="L32" s="13">
        <f t="shared" si="0"/>
        <v>17.90645634357907</v>
      </c>
      <c r="M32" s="13">
        <f t="shared" si="0"/>
        <v>15.543053125845669</v>
      </c>
      <c r="N32" s="13">
        <f t="shared" si="0"/>
        <v>15.674178669961004</v>
      </c>
      <c r="O32" s="12"/>
      <c r="P32" s="51">
        <v>0</v>
      </c>
      <c r="Q32" s="13">
        <f t="shared" si="3"/>
        <v>5.88967446206172</v>
      </c>
      <c r="R32" s="13">
        <f t="shared" si="1"/>
        <v>11.442203680027617</v>
      </c>
      <c r="S32" s="13">
        <f t="shared" si="1"/>
        <v>44.02756790893869</v>
      </c>
      <c r="T32" s="13">
        <f t="shared" si="1"/>
        <v>47.569186222545994</v>
      </c>
      <c r="U32" s="13">
        <f t="shared" si="1"/>
        <v>83.84304355006287</v>
      </c>
    </row>
    <row r="33" spans="1:21" ht="12.75">
      <c r="A33" s="9" t="s">
        <v>25</v>
      </c>
      <c r="B33" s="6">
        <f aca="true" t="shared" si="6" ref="B33:G33">+B15+B16+B24</f>
        <v>141220605</v>
      </c>
      <c r="C33" s="6">
        <f t="shared" si="6"/>
        <v>150557142</v>
      </c>
      <c r="D33" s="6">
        <f t="shared" si="6"/>
        <v>168297519</v>
      </c>
      <c r="E33" s="6">
        <f t="shared" si="6"/>
        <v>163186912</v>
      </c>
      <c r="F33" s="6">
        <f t="shared" si="6"/>
        <v>188040834</v>
      </c>
      <c r="G33" s="25">
        <f t="shared" si="6"/>
        <v>238347328</v>
      </c>
      <c r="H33" s="12"/>
      <c r="I33" s="13">
        <f t="shared" si="2"/>
        <v>12.105057746612575</v>
      </c>
      <c r="J33" s="13">
        <f t="shared" si="0"/>
        <v>12.801014718016496</v>
      </c>
      <c r="K33" s="13">
        <f t="shared" si="0"/>
        <v>13.508777427426436</v>
      </c>
      <c r="L33" s="13">
        <f t="shared" si="0"/>
        <v>11.341972148104198</v>
      </c>
      <c r="M33" s="13">
        <f t="shared" si="0"/>
        <v>11.072152245681185</v>
      </c>
      <c r="N33" s="13">
        <f t="shared" si="0"/>
        <v>11.360229639833905</v>
      </c>
      <c r="O33" s="12"/>
      <c r="P33" s="51">
        <v>0</v>
      </c>
      <c r="Q33" s="13">
        <f t="shared" si="3"/>
        <v>6.611313554420747</v>
      </c>
      <c r="R33" s="13">
        <f t="shared" si="1"/>
        <v>19.173486758536413</v>
      </c>
      <c r="S33" s="13">
        <f t="shared" si="1"/>
        <v>15.554604797224883</v>
      </c>
      <c r="T33" s="13">
        <f t="shared" si="1"/>
        <v>33.153964324115464</v>
      </c>
      <c r="U33" s="13">
        <f t="shared" si="1"/>
        <v>68.77659460529856</v>
      </c>
    </row>
    <row r="34" spans="6:21" ht="12.75">
      <c r="F34" s="25"/>
      <c r="G34" s="25"/>
      <c r="H34" s="12"/>
      <c r="I34" s="13"/>
      <c r="J34" s="13"/>
      <c r="K34" s="13"/>
      <c r="L34" s="13"/>
      <c r="M34" s="13"/>
      <c r="N34" s="13"/>
      <c r="O34" s="12"/>
      <c r="P34" s="51"/>
      <c r="Q34" s="13"/>
      <c r="R34" s="13"/>
      <c r="S34" s="13"/>
      <c r="T34" s="13"/>
      <c r="U34" s="13"/>
    </row>
    <row r="35" spans="1:21" ht="12.75">
      <c r="A35" s="17" t="s">
        <v>26</v>
      </c>
      <c r="B35" s="18">
        <f aca="true" t="shared" si="7" ref="B35:G35">SUM(B6:B29)</f>
        <v>1166624794</v>
      </c>
      <c r="C35" s="18">
        <f t="shared" si="7"/>
        <v>1176134434</v>
      </c>
      <c r="D35" s="18">
        <f t="shared" si="7"/>
        <v>1245838270</v>
      </c>
      <c r="E35" s="18">
        <f t="shared" si="7"/>
        <v>1438787804</v>
      </c>
      <c r="F35" s="18">
        <f t="shared" si="7"/>
        <v>1698322330</v>
      </c>
      <c r="G35" s="18">
        <f t="shared" si="7"/>
        <v>2098085475</v>
      </c>
      <c r="H35" s="21"/>
      <c r="I35" s="20">
        <f t="shared" si="2"/>
        <v>100</v>
      </c>
      <c r="J35" s="20">
        <f t="shared" si="0"/>
        <v>100</v>
      </c>
      <c r="K35" s="20">
        <f t="shared" si="0"/>
        <v>100</v>
      </c>
      <c r="L35" s="20">
        <f t="shared" si="0"/>
        <v>100</v>
      </c>
      <c r="M35" s="20">
        <f t="shared" si="0"/>
        <v>100</v>
      </c>
      <c r="N35" s="20">
        <f t="shared" si="0"/>
        <v>100</v>
      </c>
      <c r="O35" s="21"/>
      <c r="P35" s="81">
        <v>0</v>
      </c>
      <c r="Q35" s="20">
        <f t="shared" si="3"/>
        <v>0.8151412561183662</v>
      </c>
      <c r="R35" s="20">
        <f t="shared" si="1"/>
        <v>6.789970212136609</v>
      </c>
      <c r="S35" s="20">
        <f t="shared" si="1"/>
        <v>23.32909530122673</v>
      </c>
      <c r="T35" s="20">
        <f t="shared" si="1"/>
        <v>45.57571026559205</v>
      </c>
      <c r="U35" s="20">
        <f>+G35/$B35*100-100</f>
        <v>79.84235255332658</v>
      </c>
    </row>
    <row r="37" ht="12.75">
      <c r="A37" t="s">
        <v>59</v>
      </c>
    </row>
    <row r="39" spans="1:2" ht="12.75">
      <c r="A39" s="11" t="s">
        <v>164</v>
      </c>
      <c r="B39" s="11" t="s">
        <v>137</v>
      </c>
    </row>
    <row r="41" spans="1:21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  <c r="O41" s="29"/>
      <c r="P41" s="28">
        <v>2002</v>
      </c>
      <c r="Q41" s="28">
        <v>2003</v>
      </c>
      <c r="R41" s="28">
        <v>2004</v>
      </c>
      <c r="S41" s="28">
        <v>2005</v>
      </c>
      <c r="T41" s="28">
        <v>2006</v>
      </c>
      <c r="U41" s="28">
        <v>2007</v>
      </c>
    </row>
    <row r="42" spans="1:21" ht="12.75">
      <c r="A42" s="30"/>
      <c r="B42" s="30"/>
      <c r="C42" s="30"/>
      <c r="D42" s="30"/>
      <c r="E42" s="30"/>
      <c r="F42" s="30"/>
      <c r="G42" s="31" t="s">
        <v>29</v>
      </c>
      <c r="H42" s="30"/>
      <c r="I42" s="30"/>
      <c r="J42" s="30"/>
      <c r="K42" s="30"/>
      <c r="L42" s="30"/>
      <c r="M42" s="30"/>
      <c r="N42" s="31" t="s">
        <v>187</v>
      </c>
      <c r="O42" s="30"/>
      <c r="P42" s="30"/>
      <c r="Q42" s="30"/>
      <c r="R42" s="30"/>
      <c r="S42" s="30"/>
      <c r="T42" s="30"/>
      <c r="U42" s="31" t="s">
        <v>151</v>
      </c>
    </row>
    <row r="44" spans="1:21" ht="12.75">
      <c r="A44" s="1" t="s">
        <v>28</v>
      </c>
      <c r="B44" s="23">
        <v>80527952</v>
      </c>
      <c r="C44" s="23">
        <v>75240744</v>
      </c>
      <c r="D44" s="23">
        <v>81444665</v>
      </c>
      <c r="E44" s="23">
        <v>77875030</v>
      </c>
      <c r="F44" s="23">
        <v>163973800</v>
      </c>
      <c r="G44" s="23">
        <v>307216349</v>
      </c>
      <c r="H44" s="12"/>
      <c r="I44" s="13">
        <v>6.902643627510628</v>
      </c>
      <c r="J44" s="13">
        <v>6.397291145035891</v>
      </c>
      <c r="K44" s="13">
        <v>6.5373385102385715</v>
      </c>
      <c r="L44" s="13">
        <v>5.412544489430493</v>
      </c>
      <c r="M44" s="13">
        <v>9.65504587106265</v>
      </c>
      <c r="N44" s="13">
        <v>14.642699387640533</v>
      </c>
      <c r="O44" s="12"/>
      <c r="P44" s="51">
        <v>0</v>
      </c>
      <c r="Q44" s="13">
        <v>-6.565680448448504</v>
      </c>
      <c r="R44" s="13">
        <v>1.1383786340424962</v>
      </c>
      <c r="S44" s="13">
        <v>-3.2944113616598685</v>
      </c>
      <c r="T44" s="13">
        <v>103.6234573555279</v>
      </c>
      <c r="U44" s="13">
        <v>281.5027470213076</v>
      </c>
    </row>
    <row r="45" spans="1:21" ht="12.75">
      <c r="A45" s="1" t="s">
        <v>3</v>
      </c>
      <c r="B45" s="23">
        <v>62686832</v>
      </c>
      <c r="C45" s="23">
        <v>66007105</v>
      </c>
      <c r="D45" s="23">
        <v>77745870</v>
      </c>
      <c r="E45" s="23">
        <v>111557298</v>
      </c>
      <c r="F45" s="23">
        <v>156095067</v>
      </c>
      <c r="G45" s="23">
        <v>192722127</v>
      </c>
      <c r="H45" s="12"/>
      <c r="I45" s="13">
        <v>5.3733498827044475</v>
      </c>
      <c r="J45" s="13">
        <v>5.6122075072244675</v>
      </c>
      <c r="K45" s="13">
        <v>6.240446442538645</v>
      </c>
      <c r="L45" s="13">
        <v>7.753561552986309</v>
      </c>
      <c r="M45" s="13">
        <v>9.191133169638062</v>
      </c>
      <c r="N45" s="13">
        <v>9.185618474385558</v>
      </c>
      <c r="O45" s="12"/>
      <c r="P45" s="51">
        <v>0</v>
      </c>
      <c r="Q45" s="13">
        <v>5.296603599301378</v>
      </c>
      <c r="R45" s="13">
        <v>24.022649605263197</v>
      </c>
      <c r="S45" s="13">
        <v>77.95969973406855</v>
      </c>
      <c r="T45" s="13">
        <v>149.0077453587063</v>
      </c>
      <c r="U45" s="13">
        <v>207.43637994020816</v>
      </c>
    </row>
    <row r="46" spans="1:21" ht="12.75">
      <c r="A46" s="2" t="s">
        <v>1</v>
      </c>
      <c r="B46" s="23">
        <v>84700098</v>
      </c>
      <c r="C46" s="23">
        <v>78100146</v>
      </c>
      <c r="D46" s="23">
        <v>97344161</v>
      </c>
      <c r="E46" s="23">
        <v>135327478</v>
      </c>
      <c r="F46" s="23">
        <v>152336797</v>
      </c>
      <c r="G46" s="23">
        <v>173873094</v>
      </c>
      <c r="H46" s="12"/>
      <c r="I46" s="13">
        <v>7.260268977276682</v>
      </c>
      <c r="J46" s="13">
        <v>6.6404097815913445</v>
      </c>
      <c r="K46" s="13">
        <v>7.813547178960878</v>
      </c>
      <c r="L46" s="13">
        <v>9.405659237851031</v>
      </c>
      <c r="M46" s="13">
        <v>8.969840077413338</v>
      </c>
      <c r="N46" s="13">
        <v>8.287226429609595</v>
      </c>
      <c r="O46" s="12"/>
      <c r="P46" s="51">
        <v>0</v>
      </c>
      <c r="Q46" s="13">
        <v>-7.792142105904048</v>
      </c>
      <c r="R46" s="13">
        <v>14.928038217854251</v>
      </c>
      <c r="S46" s="13">
        <v>59.77251643793849</v>
      </c>
      <c r="T46" s="13">
        <v>79.85433381670939</v>
      </c>
      <c r="U46" s="13">
        <v>105.28086520041572</v>
      </c>
    </row>
    <row r="47" spans="1:21" ht="12.75">
      <c r="A47" s="1" t="s">
        <v>21</v>
      </c>
      <c r="B47" s="23">
        <v>158582257</v>
      </c>
      <c r="C47" s="23">
        <v>158556443</v>
      </c>
      <c r="D47" s="23">
        <v>124032978</v>
      </c>
      <c r="E47" s="23">
        <v>116108058</v>
      </c>
      <c r="F47" s="23">
        <v>131312169</v>
      </c>
      <c r="G47" s="23">
        <v>153044130</v>
      </c>
      <c r="H47" s="12"/>
      <c r="I47" s="13">
        <v>13.593252759207171</v>
      </c>
      <c r="J47" s="13">
        <v>13.481149638715534</v>
      </c>
      <c r="K47" s="13">
        <v>9.955784870856471</v>
      </c>
      <c r="L47" s="13">
        <v>8.069852807843233</v>
      </c>
      <c r="M47" s="13">
        <v>7.731875550385067</v>
      </c>
      <c r="N47" s="13">
        <v>7.294465922557326</v>
      </c>
      <c r="O47" s="12"/>
      <c r="P47" s="51">
        <v>0</v>
      </c>
      <c r="Q47" s="13">
        <v>-0.01627798751785292</v>
      </c>
      <c r="R47" s="13">
        <v>-21.78634587096336</v>
      </c>
      <c r="S47" s="13">
        <v>-26.783701911872782</v>
      </c>
      <c r="T47" s="13">
        <v>-17.19617851068925</v>
      </c>
      <c r="U47" s="13">
        <v>-3.4922740442519995</v>
      </c>
    </row>
    <row r="48" spans="1:21" ht="12.75">
      <c r="A48" s="4" t="s">
        <v>7</v>
      </c>
      <c r="B48" s="23">
        <v>75186777</v>
      </c>
      <c r="C48" s="23">
        <v>80443032</v>
      </c>
      <c r="D48" s="23">
        <v>85215629</v>
      </c>
      <c r="E48" s="23">
        <v>127812947</v>
      </c>
      <c r="F48" s="23">
        <v>117217917</v>
      </c>
      <c r="G48" s="23">
        <v>150805046</v>
      </c>
      <c r="H48" s="12"/>
      <c r="I48" s="13">
        <v>6.444812195548108</v>
      </c>
      <c r="J48" s="13">
        <v>6.839612009863151</v>
      </c>
      <c r="K48" s="13">
        <v>6.8400233844157</v>
      </c>
      <c r="L48" s="13">
        <v>8.883377148782115</v>
      </c>
      <c r="M48" s="13">
        <v>6.901982911571326</v>
      </c>
      <c r="N48" s="13">
        <v>7.187745580289097</v>
      </c>
      <c r="O48" s="12"/>
      <c r="P48" s="51">
        <v>0</v>
      </c>
      <c r="Q48" s="13">
        <v>6.990930067397343</v>
      </c>
      <c r="R48" s="13">
        <v>13.338584788652398</v>
      </c>
      <c r="S48" s="13">
        <v>69.99391661648164</v>
      </c>
      <c r="T48" s="13">
        <v>55.90230314035139</v>
      </c>
      <c r="U48" s="13">
        <v>100.57389346533631</v>
      </c>
    </row>
    <row r="49" spans="1:21" ht="12.75">
      <c r="A49" s="1" t="s">
        <v>20</v>
      </c>
      <c r="B49" s="23">
        <v>85276355</v>
      </c>
      <c r="C49" s="23">
        <v>88123786</v>
      </c>
      <c r="D49" s="23">
        <v>92042167</v>
      </c>
      <c r="E49" s="23">
        <v>95977225</v>
      </c>
      <c r="F49" s="23">
        <v>109804602</v>
      </c>
      <c r="G49" s="23">
        <v>126954831</v>
      </c>
      <c r="H49" s="12"/>
      <c r="I49" s="13">
        <v>7.309664207256682</v>
      </c>
      <c r="J49" s="13">
        <v>7.492662696754272</v>
      </c>
      <c r="K49" s="13">
        <v>7.387970751612888</v>
      </c>
      <c r="L49" s="13">
        <v>6.670700483641297</v>
      </c>
      <c r="M49" s="13">
        <v>6.465474784165383</v>
      </c>
      <c r="N49" s="13">
        <v>6.050984695940474</v>
      </c>
      <c r="O49" s="12"/>
      <c r="P49" s="51">
        <v>0</v>
      </c>
      <c r="Q49" s="13">
        <v>3.339062744883975</v>
      </c>
      <c r="R49" s="13">
        <v>7.9339835761038415</v>
      </c>
      <c r="S49" s="13">
        <v>12.548460824808942</v>
      </c>
      <c r="T49" s="13">
        <v>28.763245098831902</v>
      </c>
      <c r="U49" s="13">
        <v>48.8745983573055</v>
      </c>
    </row>
    <row r="50" spans="1:21" ht="12.75">
      <c r="A50" s="5" t="s">
        <v>18</v>
      </c>
      <c r="B50" s="23">
        <v>69959986</v>
      </c>
      <c r="C50" s="23">
        <v>73174284</v>
      </c>
      <c r="D50" s="23">
        <v>80278248</v>
      </c>
      <c r="E50" s="23">
        <v>92225776</v>
      </c>
      <c r="F50" s="23">
        <v>99114609</v>
      </c>
      <c r="G50" s="23">
        <v>113253079</v>
      </c>
      <c r="H50" s="12"/>
      <c r="I50" s="13">
        <v>5.9967854583416305</v>
      </c>
      <c r="J50" s="13">
        <v>6.221591842280846</v>
      </c>
      <c r="K50" s="13">
        <v>6.443713436415788</v>
      </c>
      <c r="L50" s="13">
        <v>6.409963703028441</v>
      </c>
      <c r="M50" s="13">
        <v>5.836030490160251</v>
      </c>
      <c r="N50" s="13">
        <v>5.397924934397632</v>
      </c>
      <c r="O50" s="12"/>
      <c r="P50" s="51">
        <v>0</v>
      </c>
      <c r="Q50" s="13">
        <v>4.594480622108762</v>
      </c>
      <c r="R50" s="13">
        <v>14.748805124117666</v>
      </c>
      <c r="S50" s="13">
        <v>31.82646434491855</v>
      </c>
      <c r="T50" s="13">
        <v>41.67328306783824</v>
      </c>
      <c r="U50" s="13">
        <v>61.88264960487558</v>
      </c>
    </row>
    <row r="51" spans="1:21" ht="12.75">
      <c r="A51" s="4" t="s">
        <v>6</v>
      </c>
      <c r="B51" s="23">
        <v>46865258</v>
      </c>
      <c r="C51" s="23">
        <v>51057767</v>
      </c>
      <c r="D51" s="23">
        <v>56474336</v>
      </c>
      <c r="E51" s="23">
        <v>66461996</v>
      </c>
      <c r="F51" s="23">
        <v>79298334</v>
      </c>
      <c r="G51" s="23">
        <v>95114430</v>
      </c>
      <c r="H51" s="12"/>
      <c r="I51" s="13">
        <v>4.017166293827286</v>
      </c>
      <c r="J51" s="13">
        <v>4.341150596735271</v>
      </c>
      <c r="K51" s="13">
        <v>4.533039107877141</v>
      </c>
      <c r="L51" s="13">
        <v>4.619304932612565</v>
      </c>
      <c r="M51" s="13">
        <v>4.669215766597146</v>
      </c>
      <c r="N51" s="13">
        <v>4.5333915673764436</v>
      </c>
      <c r="O51" s="12"/>
      <c r="P51" s="51">
        <v>0</v>
      </c>
      <c r="Q51" s="13">
        <v>8.945878415947277</v>
      </c>
      <c r="R51" s="13">
        <v>20.5036276552665</v>
      </c>
      <c r="S51" s="13">
        <v>41.815064797040066</v>
      </c>
      <c r="T51" s="13">
        <v>69.20494495090585</v>
      </c>
      <c r="U51" s="13">
        <v>102.95296357911866</v>
      </c>
    </row>
    <row r="52" spans="1:21" ht="12.75">
      <c r="A52" s="2" t="s">
        <v>15</v>
      </c>
      <c r="B52" s="23">
        <v>65583788</v>
      </c>
      <c r="C52" s="23">
        <v>63191104</v>
      </c>
      <c r="D52" s="23">
        <v>65689274</v>
      </c>
      <c r="E52" s="23">
        <v>80668639</v>
      </c>
      <c r="F52" s="23">
        <v>87715949</v>
      </c>
      <c r="G52" s="23">
        <v>95044723</v>
      </c>
      <c r="H52" s="12"/>
      <c r="I52" s="13">
        <v>5.62166930938723</v>
      </c>
      <c r="J52" s="13">
        <v>5.3727790100566</v>
      </c>
      <c r="K52" s="13">
        <v>5.272696752203639</v>
      </c>
      <c r="L52" s="13">
        <v>5.606708562286367</v>
      </c>
      <c r="M52" s="13">
        <v>5.1648587226666205</v>
      </c>
      <c r="N52" s="13">
        <v>4.530069157454131</v>
      </c>
      <c r="O52" s="12"/>
      <c r="P52" s="51">
        <v>0</v>
      </c>
      <c r="Q52" s="13">
        <v>-3.6482857623289533</v>
      </c>
      <c r="R52" s="13">
        <v>0.16084157871453897</v>
      </c>
      <c r="S52" s="13">
        <v>23.000883998954123</v>
      </c>
      <c r="T52" s="13">
        <v>33.74639019020981</v>
      </c>
      <c r="U52" s="13">
        <v>44.92106341890468</v>
      </c>
    </row>
    <row r="53" spans="1:21" ht="12.75">
      <c r="A53" s="5" t="s">
        <v>9</v>
      </c>
      <c r="B53" s="23">
        <v>46333523</v>
      </c>
      <c r="C53" s="23">
        <v>53857016</v>
      </c>
      <c r="D53" s="23">
        <v>66186293</v>
      </c>
      <c r="E53" s="23">
        <v>49525374</v>
      </c>
      <c r="F53" s="23">
        <v>68324040</v>
      </c>
      <c r="G53" s="23">
        <v>94821069</v>
      </c>
      <c r="H53" s="12"/>
      <c r="I53" s="13">
        <v>3.9715873722464363</v>
      </c>
      <c r="J53" s="13">
        <v>4.5791547669286246</v>
      </c>
      <c r="K53" s="13">
        <v>5.312591095792875</v>
      </c>
      <c r="L53" s="13">
        <v>3.442159702932817</v>
      </c>
      <c r="M53" s="13">
        <v>4.023031364134511</v>
      </c>
      <c r="N53" s="13">
        <v>4.5194092485674355</v>
      </c>
      <c r="O53" s="12"/>
      <c r="P53" s="51">
        <v>0</v>
      </c>
      <c r="Q53" s="13">
        <v>16.237688206873457</v>
      </c>
      <c r="R53" s="13">
        <v>42.84752963852975</v>
      </c>
      <c r="S53" s="13">
        <v>6.888858850642549</v>
      </c>
      <c r="T53" s="13">
        <v>47.461353197769995</v>
      </c>
      <c r="U53" s="13">
        <v>104.64895147299723</v>
      </c>
    </row>
    <row r="54" spans="1:21" ht="12.75">
      <c r="A54" s="4" t="s">
        <v>19</v>
      </c>
      <c r="B54" s="23">
        <v>56827546</v>
      </c>
      <c r="C54" s="23">
        <v>57914207</v>
      </c>
      <c r="D54" s="23">
        <v>57657382</v>
      </c>
      <c r="E54" s="23">
        <v>63360967</v>
      </c>
      <c r="F54" s="23">
        <v>67454891</v>
      </c>
      <c r="G54" s="23">
        <v>82938190</v>
      </c>
      <c r="H54" s="12"/>
      <c r="I54" s="13">
        <v>4.871107342503471</v>
      </c>
      <c r="J54" s="13">
        <v>4.924114567671947</v>
      </c>
      <c r="K54" s="13">
        <v>4.627998945641636</v>
      </c>
      <c r="L54" s="13">
        <v>4.403774262184391</v>
      </c>
      <c r="M54" s="13">
        <v>3.971854447677197</v>
      </c>
      <c r="N54" s="13">
        <v>3.953041522295463</v>
      </c>
      <c r="O54" s="12"/>
      <c r="P54" s="51">
        <v>0</v>
      </c>
      <c r="Q54" s="13">
        <v>1.9122082097298403</v>
      </c>
      <c r="R54" s="13">
        <v>1.460270693371129</v>
      </c>
      <c r="S54" s="13">
        <v>11.496926156198967</v>
      </c>
      <c r="T54" s="13">
        <v>18.701045088239425</v>
      </c>
      <c r="U54" s="13">
        <v>45.947160906789804</v>
      </c>
    </row>
    <row r="55" spans="1:21" ht="12.75">
      <c r="A55" s="1" t="s">
        <v>16</v>
      </c>
      <c r="B55" s="23">
        <v>40744565</v>
      </c>
      <c r="C55" s="23">
        <v>42757421</v>
      </c>
      <c r="D55" s="23">
        <v>54921522</v>
      </c>
      <c r="E55" s="23">
        <v>77150192</v>
      </c>
      <c r="F55" s="23">
        <v>80970287</v>
      </c>
      <c r="G55" s="23">
        <v>76804399</v>
      </c>
      <c r="H55" s="12"/>
      <c r="I55" s="13">
        <v>3.492516635129906</v>
      </c>
      <c r="J55" s="13">
        <v>3.635419537423389</v>
      </c>
      <c r="K55" s="13">
        <v>4.408399013139964</v>
      </c>
      <c r="L55" s="13">
        <v>5.362166108547303</v>
      </c>
      <c r="M55" s="13">
        <v>4.767663097263757</v>
      </c>
      <c r="N55" s="13">
        <v>3.660689705694664</v>
      </c>
      <c r="O55" s="12"/>
      <c r="P55" s="51">
        <v>0</v>
      </c>
      <c r="Q55" s="13">
        <v>4.940182819475439</v>
      </c>
      <c r="R55" s="13">
        <v>34.79471924660379</v>
      </c>
      <c r="S55" s="13">
        <v>89.35087906816528</v>
      </c>
      <c r="T55" s="13">
        <v>98.72659580486379</v>
      </c>
      <c r="U55" s="13">
        <v>88.50219409631691</v>
      </c>
    </row>
    <row r="56" spans="1:21" ht="12.75">
      <c r="A56" s="1" t="s">
        <v>17</v>
      </c>
      <c r="B56" s="23">
        <v>44143954</v>
      </c>
      <c r="C56" s="23">
        <v>50197133</v>
      </c>
      <c r="D56" s="23">
        <v>57255789</v>
      </c>
      <c r="E56" s="23">
        <v>62028289</v>
      </c>
      <c r="F56" s="23">
        <v>64199920</v>
      </c>
      <c r="G56" s="23">
        <v>73346351</v>
      </c>
      <c r="H56" s="12"/>
      <c r="I56" s="13">
        <v>3.7839032932468255</v>
      </c>
      <c r="J56" s="13">
        <v>4.267975798419656</v>
      </c>
      <c r="K56" s="13">
        <v>4.595764183741121</v>
      </c>
      <c r="L56" s="13">
        <v>4.3111492068221615</v>
      </c>
      <c r="M56" s="13">
        <v>3.7801964247858653</v>
      </c>
      <c r="N56" s="13">
        <v>3.495870491167668</v>
      </c>
      <c r="O56" s="12"/>
      <c r="P56" s="51">
        <v>0</v>
      </c>
      <c r="Q56" s="13">
        <v>13.71236251288228</v>
      </c>
      <c r="R56" s="13">
        <v>29.70244804078945</v>
      </c>
      <c r="S56" s="13">
        <v>40.51366807785274</v>
      </c>
      <c r="T56" s="13">
        <v>45.43309826754532</v>
      </c>
      <c r="U56" s="13">
        <v>66.15265365671596</v>
      </c>
    </row>
    <row r="57" spans="1:21" ht="12.75">
      <c r="A57" s="1" t="s">
        <v>14</v>
      </c>
      <c r="B57" s="23">
        <v>55888426</v>
      </c>
      <c r="C57" s="23">
        <v>48898824</v>
      </c>
      <c r="D57" s="23">
        <v>46029691</v>
      </c>
      <c r="E57" s="23">
        <v>52188145</v>
      </c>
      <c r="F57" s="23">
        <v>57827514</v>
      </c>
      <c r="G57" s="23">
        <v>68258043</v>
      </c>
      <c r="H57" s="12"/>
      <c r="I57" s="13">
        <v>4.79060845332934</v>
      </c>
      <c r="J57" s="13">
        <v>4.157587992190356</v>
      </c>
      <c r="K57" s="13">
        <v>3.6946762760787557</v>
      </c>
      <c r="L57" s="13">
        <v>3.627230148525779</v>
      </c>
      <c r="M57" s="13">
        <v>3.404978723915147</v>
      </c>
      <c r="N57" s="13">
        <v>3.253349008576498</v>
      </c>
      <c r="O57" s="12"/>
      <c r="P57" s="51">
        <v>0</v>
      </c>
      <c r="Q57" s="13">
        <v>-12.506349704677675</v>
      </c>
      <c r="R57" s="13">
        <v>-17.64002979794064</v>
      </c>
      <c r="S57" s="13">
        <v>-6.620835949110472</v>
      </c>
      <c r="T57" s="13">
        <v>3.469569889121587</v>
      </c>
      <c r="U57" s="13">
        <v>22.13269881674607</v>
      </c>
    </row>
    <row r="58" spans="1:21" ht="12.75">
      <c r="A58" s="1" t="s">
        <v>22</v>
      </c>
      <c r="B58" s="23">
        <v>51499052</v>
      </c>
      <c r="C58" s="23">
        <v>49489862</v>
      </c>
      <c r="D58" s="23">
        <v>51205873</v>
      </c>
      <c r="E58" s="23">
        <v>52932848</v>
      </c>
      <c r="F58" s="23">
        <v>53544522</v>
      </c>
      <c r="G58" s="23">
        <v>56258737</v>
      </c>
      <c r="H58" s="12"/>
      <c r="I58" s="13">
        <v>4.414362892410805</v>
      </c>
      <c r="J58" s="13">
        <v>4.207840580917811</v>
      </c>
      <c r="K58" s="13">
        <v>4.110154121369221</v>
      </c>
      <c r="L58" s="13">
        <v>3.678989205554873</v>
      </c>
      <c r="M58" s="13">
        <v>3.1527891410342583</v>
      </c>
      <c r="N58" s="13">
        <v>2.6814320803588805</v>
      </c>
      <c r="O58" s="12"/>
      <c r="P58" s="51">
        <v>0</v>
      </c>
      <c r="Q58" s="13">
        <v>-3.901411622101307</v>
      </c>
      <c r="R58" s="13">
        <v>-0.5692900910098331</v>
      </c>
      <c r="S58" s="13">
        <v>2.7841211523660547</v>
      </c>
      <c r="T58" s="13">
        <v>3.971859520831572</v>
      </c>
      <c r="U58" s="13">
        <v>9.242276925796617</v>
      </c>
    </row>
    <row r="59" spans="1:21" ht="12.75">
      <c r="A59" s="1" t="s">
        <v>5</v>
      </c>
      <c r="B59" s="23">
        <v>26964198</v>
      </c>
      <c r="C59" s="23">
        <v>27734269</v>
      </c>
      <c r="D59" s="23">
        <v>28534361</v>
      </c>
      <c r="E59" s="23">
        <v>27161165</v>
      </c>
      <c r="F59" s="23">
        <v>32021333</v>
      </c>
      <c r="G59" s="23">
        <v>43679550</v>
      </c>
      <c r="H59" s="12"/>
      <c r="I59" s="13">
        <v>2.3112999259640286</v>
      </c>
      <c r="J59" s="13">
        <v>2.358086643690597</v>
      </c>
      <c r="K59" s="13">
        <v>2.2903744159344215</v>
      </c>
      <c r="L59" s="13">
        <v>1.8877811533075797</v>
      </c>
      <c r="M59" s="13">
        <v>1.8854685258716464</v>
      </c>
      <c r="N59" s="13">
        <v>2.081876573689163</v>
      </c>
      <c r="O59" s="12"/>
      <c r="P59" s="51">
        <v>0</v>
      </c>
      <c r="Q59" s="13">
        <v>2.8559017405227536</v>
      </c>
      <c r="R59" s="13">
        <v>5.823140002161381</v>
      </c>
      <c r="S59" s="13">
        <v>0.7304760186080728</v>
      </c>
      <c r="T59" s="13">
        <v>18.75499875798272</v>
      </c>
      <c r="U59" s="13">
        <v>61.99091105917557</v>
      </c>
    </row>
    <row r="60" spans="1:21" ht="12.75">
      <c r="A60" s="1" t="s">
        <v>11</v>
      </c>
      <c r="B60" s="23">
        <v>22747500</v>
      </c>
      <c r="C60" s="23">
        <v>22800876</v>
      </c>
      <c r="D60" s="23">
        <v>28395537</v>
      </c>
      <c r="E60" s="23">
        <v>34118231</v>
      </c>
      <c r="F60" s="23">
        <v>39090674</v>
      </c>
      <c r="G60" s="23">
        <v>39172712</v>
      </c>
      <c r="H60" s="12"/>
      <c r="I60" s="13">
        <v>1.9498556962779585</v>
      </c>
      <c r="J60" s="13">
        <v>1.9386283864213434</v>
      </c>
      <c r="K60" s="13">
        <v>2.2792313965439512</v>
      </c>
      <c r="L60" s="13">
        <v>2.371317779115676</v>
      </c>
      <c r="M60" s="13">
        <v>2.301722900858284</v>
      </c>
      <c r="N60" s="13">
        <v>1.8670694052633867</v>
      </c>
      <c r="O60" s="12"/>
      <c r="P60" s="51">
        <v>0</v>
      </c>
      <c r="Q60" s="13">
        <v>0.23464556544674053</v>
      </c>
      <c r="R60" s="13">
        <v>24.829264754368623</v>
      </c>
      <c r="S60" s="13">
        <v>49.9867282118914</v>
      </c>
      <c r="T60" s="13">
        <v>71.84602263985053</v>
      </c>
      <c r="U60" s="13">
        <v>72.20666886471042</v>
      </c>
    </row>
    <row r="61" spans="1:21" ht="12.75">
      <c r="A61" s="2" t="s">
        <v>0</v>
      </c>
      <c r="B61" s="23">
        <v>13548873</v>
      </c>
      <c r="C61" s="23">
        <v>9668935</v>
      </c>
      <c r="D61" s="23">
        <v>14954103</v>
      </c>
      <c r="E61" s="23">
        <v>28787287</v>
      </c>
      <c r="F61" s="23">
        <v>41910539</v>
      </c>
      <c r="G61" s="23">
        <v>37065756</v>
      </c>
      <c r="H61" s="12"/>
      <c r="I61" s="13">
        <v>1.161373654124481</v>
      </c>
      <c r="J61" s="13">
        <v>0.822094372929481</v>
      </c>
      <c r="K61" s="13">
        <v>1.2003245814563073</v>
      </c>
      <c r="L61" s="13">
        <v>2.0008014329818438</v>
      </c>
      <c r="M61" s="13">
        <v>2.4677611699305633</v>
      </c>
      <c r="N61" s="13">
        <v>1.766646613861144</v>
      </c>
      <c r="O61" s="12"/>
      <c r="P61" s="51">
        <v>0</v>
      </c>
      <c r="Q61" s="13">
        <v>-28.636610587463622</v>
      </c>
      <c r="R61" s="13">
        <v>10.371563745560223</v>
      </c>
      <c r="S61" s="13">
        <v>112.4699744399405</v>
      </c>
      <c r="T61" s="13">
        <v>209.32859876980172</v>
      </c>
      <c r="U61" s="13">
        <v>173.57076857979257</v>
      </c>
    </row>
    <row r="62" spans="1:21" ht="12.75">
      <c r="A62" s="1" t="s">
        <v>2</v>
      </c>
      <c r="B62" s="23">
        <v>21110092</v>
      </c>
      <c r="C62" s="23">
        <v>23269614</v>
      </c>
      <c r="D62" s="23">
        <v>26118365</v>
      </c>
      <c r="E62" s="23">
        <v>27149554</v>
      </c>
      <c r="F62" s="23">
        <v>33832971</v>
      </c>
      <c r="G62" s="23">
        <v>35451049</v>
      </c>
      <c r="H62" s="12"/>
      <c r="I62" s="13">
        <v>1.8095014016991655</v>
      </c>
      <c r="J62" s="13">
        <v>1.9784825039821936</v>
      </c>
      <c r="K62" s="13">
        <v>2.096449084037208</v>
      </c>
      <c r="L62" s="13">
        <v>1.8869741545293222</v>
      </c>
      <c r="M62" s="13">
        <v>1.9921407380894534</v>
      </c>
      <c r="N62" s="13">
        <v>1.6896856406672374</v>
      </c>
      <c r="O62" s="12"/>
      <c r="P62" s="51">
        <v>0</v>
      </c>
      <c r="Q62" s="13">
        <v>10.229808567390421</v>
      </c>
      <c r="R62" s="13">
        <v>23.724543692182863</v>
      </c>
      <c r="S62" s="13">
        <v>28.6093589738974</v>
      </c>
      <c r="T62" s="13">
        <v>60.269178362652326</v>
      </c>
      <c r="U62" s="13">
        <v>67.93412837802884</v>
      </c>
    </row>
    <row r="63" spans="1:21" ht="12.75">
      <c r="A63" s="1" t="s">
        <v>8</v>
      </c>
      <c r="B63" s="23">
        <v>20808042</v>
      </c>
      <c r="C63" s="23">
        <v>17406068</v>
      </c>
      <c r="D63" s="23">
        <v>19297653</v>
      </c>
      <c r="E63" s="23">
        <v>23315336</v>
      </c>
      <c r="F63" s="23">
        <v>26711548</v>
      </c>
      <c r="G63" s="23">
        <v>31593854</v>
      </c>
      <c r="H63" s="12"/>
      <c r="I63" s="13">
        <v>1.7836104724515225</v>
      </c>
      <c r="J63" s="13">
        <v>1.4799386444968246</v>
      </c>
      <c r="K63" s="13">
        <v>1.5489693537829754</v>
      </c>
      <c r="L63" s="13">
        <v>1.620484684063947</v>
      </c>
      <c r="M63" s="13">
        <v>1.572819689652199</v>
      </c>
      <c r="N63" s="13">
        <v>1.5058420820534015</v>
      </c>
      <c r="O63" s="12"/>
      <c r="P63" s="51">
        <v>0</v>
      </c>
      <c r="Q63" s="13">
        <v>-16.34932301655293</v>
      </c>
      <c r="R63" s="13">
        <v>-7.2586791203131895</v>
      </c>
      <c r="S63" s="13">
        <v>12.049639269278671</v>
      </c>
      <c r="T63" s="13">
        <v>28.371271069137606</v>
      </c>
      <c r="U63" s="13">
        <v>51.834824247279016</v>
      </c>
    </row>
    <row r="64" spans="1:21" ht="12.75">
      <c r="A64" s="5" t="s">
        <v>10</v>
      </c>
      <c r="B64" s="23">
        <v>24927096</v>
      </c>
      <c r="C64" s="23">
        <v>23525842</v>
      </c>
      <c r="D64" s="23">
        <v>21832978</v>
      </c>
      <c r="E64" s="23">
        <v>21435762</v>
      </c>
      <c r="F64" s="23">
        <v>20602185</v>
      </c>
      <c r="G64" s="23">
        <v>30273180</v>
      </c>
      <c r="H64" s="12"/>
      <c r="I64" s="13">
        <v>2.136684916024509</v>
      </c>
      <c r="J64" s="13">
        <v>2.0002681088070244</v>
      </c>
      <c r="K64" s="13">
        <v>1.752472895217772</v>
      </c>
      <c r="L64" s="13">
        <v>1.489848742142938</v>
      </c>
      <c r="M64" s="13">
        <v>1.213090391386422</v>
      </c>
      <c r="N64" s="13">
        <v>1.4428954568688388</v>
      </c>
      <c r="O64" s="12"/>
      <c r="P64" s="51">
        <v>0</v>
      </c>
      <c r="Q64" s="13">
        <v>-5.621408927859065</v>
      </c>
      <c r="R64" s="13">
        <v>-12.412669329792763</v>
      </c>
      <c r="S64" s="13">
        <v>-14.006180262634686</v>
      </c>
      <c r="T64" s="13">
        <v>-17.35024007610032</v>
      </c>
      <c r="U64" s="13">
        <v>21.446878529291993</v>
      </c>
    </row>
    <row r="65" spans="1:21" ht="12.75">
      <c r="A65" s="1" t="s">
        <v>12</v>
      </c>
      <c r="B65" s="23">
        <v>7274537</v>
      </c>
      <c r="C65" s="23">
        <v>10031092</v>
      </c>
      <c r="D65" s="23">
        <v>8184961</v>
      </c>
      <c r="E65" s="23">
        <v>10392863</v>
      </c>
      <c r="F65" s="23">
        <v>9754551</v>
      </c>
      <c r="G65" s="23">
        <v>14555712</v>
      </c>
      <c r="H65" s="12"/>
      <c r="I65" s="13">
        <v>0.6235541227490833</v>
      </c>
      <c r="J65" s="13">
        <v>0.8528865162024496</v>
      </c>
      <c r="K65" s="13">
        <v>0.6569842327929131</v>
      </c>
      <c r="L65" s="13">
        <v>0.722334660545955</v>
      </c>
      <c r="M65" s="13">
        <v>0.5743639371449588</v>
      </c>
      <c r="N65" s="13">
        <v>0.693761630469321</v>
      </c>
      <c r="O65" s="12"/>
      <c r="P65" s="51">
        <v>0</v>
      </c>
      <c r="Q65" s="13">
        <v>37.89320200034726</v>
      </c>
      <c r="R65" s="13">
        <v>12.515215745002052</v>
      </c>
      <c r="S65" s="13">
        <v>42.86631575315377</v>
      </c>
      <c r="T65" s="13">
        <v>34.09170920431089</v>
      </c>
      <c r="U65" s="13">
        <v>100.09124979362949</v>
      </c>
    </row>
    <row r="66" spans="1:21" ht="12.75">
      <c r="A66" s="2" t="s">
        <v>4</v>
      </c>
      <c r="B66" s="23">
        <v>3972415</v>
      </c>
      <c r="C66" s="23">
        <v>4218552</v>
      </c>
      <c r="D66" s="23">
        <v>4557804</v>
      </c>
      <c r="E66" s="23">
        <v>4795379</v>
      </c>
      <c r="F66" s="23">
        <v>4740826</v>
      </c>
      <c r="G66" s="23">
        <v>5244395</v>
      </c>
      <c r="H66" s="12"/>
      <c r="I66" s="13">
        <v>0.34050493529970355</v>
      </c>
      <c r="J66" s="13">
        <v>0.3586794058611841</v>
      </c>
      <c r="K66" s="13">
        <v>0.3658423496654987</v>
      </c>
      <c r="L66" s="13">
        <v>0.3332929975266874</v>
      </c>
      <c r="M66" s="13">
        <v>0.2791475985598093</v>
      </c>
      <c r="N66" s="13">
        <v>0.24996097930662237</v>
      </c>
      <c r="O66" s="12"/>
      <c r="P66" s="51">
        <v>0</v>
      </c>
      <c r="Q66" s="13">
        <v>6.196155235543117</v>
      </c>
      <c r="R66" s="13">
        <v>14.736350557532376</v>
      </c>
      <c r="S66" s="13">
        <v>20.71696940022632</v>
      </c>
      <c r="T66" s="13">
        <v>19.343673810515753</v>
      </c>
      <c r="U66" s="13">
        <v>32.02032013271523</v>
      </c>
    </row>
    <row r="67" spans="1:21" ht="12.75">
      <c r="A67" s="1" t="s">
        <v>13</v>
      </c>
      <c r="B67" s="23">
        <v>465672</v>
      </c>
      <c r="C67" s="23">
        <v>470312</v>
      </c>
      <c r="D67" s="23">
        <v>438630</v>
      </c>
      <c r="E67" s="23">
        <v>431965</v>
      </c>
      <c r="F67" s="23">
        <v>467285</v>
      </c>
      <c r="G67" s="23">
        <v>594669</v>
      </c>
      <c r="H67" s="12"/>
      <c r="I67" s="13">
        <v>0.039916175482894806</v>
      </c>
      <c r="J67" s="13">
        <v>0.0399879457997401</v>
      </c>
      <c r="K67" s="13">
        <v>0.03520761968565952</v>
      </c>
      <c r="L67" s="13">
        <v>0.030022842756873967</v>
      </c>
      <c r="M67" s="13">
        <v>0.027514506036083266</v>
      </c>
      <c r="N67" s="13">
        <v>0.028343411509485807</v>
      </c>
      <c r="O67" s="12"/>
      <c r="P67" s="51">
        <v>0</v>
      </c>
      <c r="Q67" s="13">
        <v>0.9964094899414135</v>
      </c>
      <c r="R67" s="13">
        <v>-5.807091686852544</v>
      </c>
      <c r="S67" s="13">
        <v>-7.238356611520558</v>
      </c>
      <c r="T67" s="13">
        <v>0.34638114380938134</v>
      </c>
      <c r="U67" s="13">
        <v>27.7012575374942</v>
      </c>
    </row>
    <row r="68" spans="2:21" ht="12.75">
      <c r="B68" s="6"/>
      <c r="C68" s="6"/>
      <c r="D68" s="6"/>
      <c r="E68" s="6"/>
      <c r="F68" s="6"/>
      <c r="G68" s="25"/>
      <c r="H68" s="12"/>
      <c r="I68" s="13"/>
      <c r="J68" s="13"/>
      <c r="K68" s="13"/>
      <c r="L68" s="13"/>
      <c r="M68" s="13"/>
      <c r="N68" s="13"/>
      <c r="O68" s="12"/>
      <c r="P68" s="51"/>
      <c r="Q68" s="13"/>
      <c r="R68" s="13"/>
      <c r="S68" s="13"/>
      <c r="T68" s="13"/>
      <c r="U68" s="13"/>
    </row>
    <row r="69" spans="1:21" ht="12.75">
      <c r="A69" s="7" t="s">
        <v>23</v>
      </c>
      <c r="B69" s="6">
        <v>167805174</v>
      </c>
      <c r="C69" s="6">
        <v>155178737</v>
      </c>
      <c r="D69" s="6">
        <v>182545342</v>
      </c>
      <c r="E69" s="6">
        <v>249578783</v>
      </c>
      <c r="F69" s="6">
        <v>286704111</v>
      </c>
      <c r="G69" s="25">
        <v>311227968</v>
      </c>
      <c r="H69" s="12"/>
      <c r="I69" s="13">
        <v>14.3838168760881</v>
      </c>
      <c r="J69" s="13">
        <v>13.193962570438611</v>
      </c>
      <c r="K69" s="13">
        <v>14.652410862286322</v>
      </c>
      <c r="L69" s="13">
        <v>17.346462230645933</v>
      </c>
      <c r="M69" s="13">
        <v>16.88160756857033</v>
      </c>
      <c r="N69" s="13">
        <v>14.833903180231491</v>
      </c>
      <c r="O69" s="12"/>
      <c r="P69" s="51">
        <v>0</v>
      </c>
      <c r="Q69" s="13">
        <v>-7.524462267176574</v>
      </c>
      <c r="R69" s="13">
        <v>8.784096252002342</v>
      </c>
      <c r="S69" s="13">
        <v>48.73127988294331</v>
      </c>
      <c r="T69" s="13">
        <v>70.85534621238793</v>
      </c>
      <c r="U69" s="13">
        <v>85.46982824260235</v>
      </c>
    </row>
    <row r="70" spans="1:21" ht="12.75">
      <c r="A70" s="8" t="s">
        <v>24</v>
      </c>
      <c r="B70" s="6">
        <v>178879581</v>
      </c>
      <c r="C70" s="6">
        <v>189415006</v>
      </c>
      <c r="D70" s="6">
        <v>199347347</v>
      </c>
      <c r="E70" s="6">
        <v>257635910</v>
      </c>
      <c r="F70" s="6">
        <v>263971142</v>
      </c>
      <c r="G70" s="25">
        <v>328857666</v>
      </c>
      <c r="H70" s="12"/>
      <c r="I70" s="13">
        <v>15.333085831878865</v>
      </c>
      <c r="J70" s="13">
        <v>16.104877174270367</v>
      </c>
      <c r="K70" s="13">
        <v>16.001061437934478</v>
      </c>
      <c r="L70" s="13">
        <v>17.90645634357907</v>
      </c>
      <c r="M70" s="13">
        <v>15.543053125845669</v>
      </c>
      <c r="N70" s="13">
        <v>15.674178669961004</v>
      </c>
      <c r="O70" s="12"/>
      <c r="P70" s="51">
        <v>0</v>
      </c>
      <c r="Q70" s="13">
        <v>5.88967446206172</v>
      </c>
      <c r="R70" s="13">
        <v>11.442203680027617</v>
      </c>
      <c r="S70" s="13">
        <v>44.02756790893869</v>
      </c>
      <c r="T70" s="13">
        <v>47.569186222545994</v>
      </c>
      <c r="U70" s="13">
        <v>83.84304355006287</v>
      </c>
    </row>
    <row r="71" spans="1:21" ht="12.75">
      <c r="A71" s="9" t="s">
        <v>25</v>
      </c>
      <c r="B71" s="6">
        <v>141220605</v>
      </c>
      <c r="C71" s="6">
        <v>150557142</v>
      </c>
      <c r="D71" s="6">
        <v>168297519</v>
      </c>
      <c r="E71" s="6">
        <v>163186912</v>
      </c>
      <c r="F71" s="6">
        <v>188040834</v>
      </c>
      <c r="G71" s="25">
        <v>238347328</v>
      </c>
      <c r="H71" s="12"/>
      <c r="I71" s="13">
        <v>12.105057746612575</v>
      </c>
      <c r="J71" s="13">
        <v>12.801014718016496</v>
      </c>
      <c r="K71" s="13">
        <v>13.508777427426436</v>
      </c>
      <c r="L71" s="13">
        <v>11.341972148104198</v>
      </c>
      <c r="M71" s="13">
        <v>11.072152245681185</v>
      </c>
      <c r="N71" s="13">
        <v>11.360229639833905</v>
      </c>
      <c r="O71" s="12"/>
      <c r="P71" s="51">
        <v>0</v>
      </c>
      <c r="Q71" s="13">
        <v>6.611313554420747</v>
      </c>
      <c r="R71" s="13">
        <v>19.173486758536413</v>
      </c>
      <c r="S71" s="13">
        <v>15.554604797224883</v>
      </c>
      <c r="T71" s="13">
        <v>33.153964324115464</v>
      </c>
      <c r="U71" s="13">
        <v>68.77659460529856</v>
      </c>
    </row>
    <row r="72" spans="6:21" ht="12.75">
      <c r="F72" s="25"/>
      <c r="G72" s="25"/>
      <c r="H72" s="12"/>
      <c r="I72" s="13"/>
      <c r="J72" s="13"/>
      <c r="K72" s="13"/>
      <c r="L72" s="13"/>
      <c r="M72" s="13"/>
      <c r="N72" s="13"/>
      <c r="O72" s="12"/>
      <c r="P72" s="51"/>
      <c r="Q72" s="13"/>
      <c r="R72" s="13"/>
      <c r="S72" s="13"/>
      <c r="T72" s="13"/>
      <c r="U72" s="13"/>
    </row>
    <row r="73" spans="1:21" ht="12.75">
      <c r="A73" s="17" t="s">
        <v>26</v>
      </c>
      <c r="B73" s="18">
        <v>1166624794</v>
      </c>
      <c r="C73" s="18">
        <v>1176134434</v>
      </c>
      <c r="D73" s="18">
        <v>1245838270</v>
      </c>
      <c r="E73" s="18">
        <v>1438787804</v>
      </c>
      <c r="F73" s="18">
        <v>1698322330</v>
      </c>
      <c r="G73" s="18">
        <v>2098085475</v>
      </c>
      <c r="H73" s="21"/>
      <c r="I73" s="20">
        <v>100</v>
      </c>
      <c r="J73" s="20">
        <v>100</v>
      </c>
      <c r="K73" s="20">
        <v>100</v>
      </c>
      <c r="L73" s="20">
        <v>100</v>
      </c>
      <c r="M73" s="20">
        <v>100</v>
      </c>
      <c r="N73" s="20">
        <v>100</v>
      </c>
      <c r="O73" s="21"/>
      <c r="P73" s="81">
        <v>0</v>
      </c>
      <c r="Q73" s="20">
        <v>0.8151412561183662</v>
      </c>
      <c r="R73" s="20">
        <v>6.789970212136609</v>
      </c>
      <c r="S73" s="20">
        <v>23.32909530122673</v>
      </c>
      <c r="T73" s="20">
        <v>45.57571026559205</v>
      </c>
      <c r="U73" s="20">
        <v>79.84235255332658</v>
      </c>
    </row>
    <row r="74" spans="2:7" ht="12.75">
      <c r="B74" s="43"/>
      <c r="C74" s="43"/>
      <c r="D74" s="43"/>
      <c r="E74" s="43"/>
      <c r="F74" s="43"/>
      <c r="G74" s="43"/>
    </row>
    <row r="75" ht="12.75">
      <c r="A75" t="s">
        <v>59</v>
      </c>
    </row>
    <row r="76" ht="12.75">
      <c r="G76" s="25"/>
    </row>
  </sheetData>
  <sheetProtection/>
  <printOptions/>
  <pageMargins left="0.17" right="0.2" top="0.7480314960629921" bottom="0.7480314960629921" header="0.31496062992125984" footer="0.31496062992125984"/>
  <pageSetup fitToHeight="1" fitToWidth="1" horizontalDpi="1200" verticalDpi="12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workbookViewId="0" topLeftCell="D38">
      <selection activeCell="Q46" sqref="Q46"/>
    </sheetView>
  </sheetViews>
  <sheetFormatPr defaultColWidth="9.140625" defaultRowHeight="12.75"/>
  <cols>
    <col min="1" max="1" width="34.00390625" style="0" customWidth="1"/>
    <col min="2" max="2" width="11.57421875" style="0" customWidth="1"/>
    <col min="3" max="3" width="11.7109375" style="0" customWidth="1"/>
    <col min="4" max="4" width="12.00390625" style="0" customWidth="1"/>
    <col min="5" max="5" width="12.140625" style="0" customWidth="1"/>
    <col min="6" max="6" width="13.28125" style="0" customWidth="1"/>
    <col min="7" max="7" width="13.00390625" style="0" customWidth="1"/>
    <col min="8" max="8" width="2.7109375" style="0" customWidth="1"/>
    <col min="9" max="9" width="6.00390625" style="0" customWidth="1"/>
    <col min="10" max="14" width="5.57421875" style="0" bestFit="1" customWidth="1"/>
    <col min="15" max="15" width="2.8515625" style="0" customWidth="1"/>
    <col min="16" max="16" width="5.28125" style="0" customWidth="1"/>
    <col min="17" max="17" width="6.57421875" style="0" customWidth="1"/>
    <col min="18" max="18" width="7.421875" style="0" customWidth="1"/>
    <col min="19" max="19" width="8.57421875" style="0" customWidth="1"/>
    <col min="20" max="21" width="8.28125" style="0" customWidth="1"/>
  </cols>
  <sheetData>
    <row r="1" spans="1:21" ht="12.75">
      <c r="A1" s="11" t="s">
        <v>130</v>
      </c>
      <c r="B1" s="11" t="s">
        <v>139</v>
      </c>
      <c r="C1" s="11"/>
      <c r="D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J2" s="12"/>
      <c r="K2" s="12"/>
      <c r="L2" s="12"/>
      <c r="M2" s="12"/>
      <c r="N2" s="12"/>
      <c r="O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0"/>
      <c r="G4" s="31" t="s">
        <v>29</v>
      </c>
      <c r="H4" s="30"/>
      <c r="I4" s="30"/>
      <c r="J4" s="30"/>
      <c r="K4" s="30"/>
      <c r="L4" s="30"/>
      <c r="M4" s="30"/>
      <c r="N4" s="31" t="s">
        <v>187</v>
      </c>
      <c r="O4" s="30"/>
      <c r="P4" s="30"/>
      <c r="Q4" s="30"/>
      <c r="R4" s="30"/>
      <c r="S4" s="30"/>
      <c r="T4" s="30"/>
      <c r="U4" s="31" t="s">
        <v>151</v>
      </c>
    </row>
    <row r="5" spans="1:21" ht="12.75">
      <c r="A5" s="1"/>
      <c r="B5" s="1"/>
      <c r="C5" s="1"/>
      <c r="D5" s="1"/>
      <c r="E5" s="1"/>
      <c r="F5" s="1"/>
      <c r="G5" s="14"/>
      <c r="H5" s="1"/>
      <c r="I5" s="1"/>
      <c r="J5" s="1"/>
      <c r="K5" s="1"/>
      <c r="L5" s="1"/>
      <c r="M5" s="1"/>
      <c r="N5" s="14"/>
      <c r="O5" s="1"/>
      <c r="P5" s="1"/>
      <c r="Q5" s="1"/>
      <c r="R5" s="1"/>
      <c r="S5" s="1"/>
      <c r="T5" s="1"/>
      <c r="U5" s="14"/>
    </row>
    <row r="6" spans="1:21" ht="12.75">
      <c r="A6" s="2" t="s">
        <v>0</v>
      </c>
      <c r="B6" s="23">
        <f>+'6 Izvoz KN2'!B6-'5 Uvoz KN2'!B6</f>
        <v>2323331</v>
      </c>
      <c r="C6" s="23">
        <f>+'6 Izvoz KN2'!C6-'5 Uvoz KN2'!C6</f>
        <v>-2527267</v>
      </c>
      <c r="D6" s="23">
        <f>+'6 Izvoz KN2'!D6-'5 Uvoz KN2'!D6</f>
        <v>-9074511</v>
      </c>
      <c r="E6" s="23">
        <f>+'6 Izvoz KN2'!E6-'5 Uvoz KN2'!E6</f>
        <v>-12072027</v>
      </c>
      <c r="F6" s="23">
        <f>+'6 Izvoz KN2'!F6-'5 Uvoz KN2'!F6</f>
        <v>4493147</v>
      </c>
      <c r="G6" s="23">
        <f>+'6 Izvoz KN2'!G6-'5 Uvoz KN2'!G6</f>
        <v>5316604</v>
      </c>
      <c r="H6" s="12"/>
      <c r="I6" s="13">
        <f>+B6/B$35*100</f>
        <v>-0.6606919804313569</v>
      </c>
      <c r="J6" s="13">
        <f aca="true" t="shared" si="0" ref="J6:N35">+C6/C$35*100</f>
        <v>0.6836446730365051</v>
      </c>
      <c r="K6" s="13">
        <f t="shared" si="0"/>
        <v>1.7085180565240086</v>
      </c>
      <c r="L6" s="13">
        <f t="shared" si="0"/>
        <v>1.989411548804843</v>
      </c>
      <c r="M6" s="13">
        <f t="shared" si="0"/>
        <v>-0.6791040665954243</v>
      </c>
      <c r="N6" s="13">
        <f t="shared" si="0"/>
        <v>-0.6535330871785673</v>
      </c>
      <c r="O6" s="12"/>
      <c r="P6" s="51">
        <v>0</v>
      </c>
      <c r="Q6" s="13">
        <f>+C6/$B6*100-100</f>
        <v>-208.77774195756007</v>
      </c>
      <c r="R6" s="13">
        <f aca="true" t="shared" si="1" ref="R6:U35">+D6/$B6*100-100</f>
        <v>-490.58192741370044</v>
      </c>
      <c r="S6" s="13">
        <f t="shared" si="1"/>
        <v>-619.5999622955145</v>
      </c>
      <c r="T6" s="13">
        <f t="shared" si="1"/>
        <v>93.392461082816</v>
      </c>
      <c r="U6" s="13">
        <f t="shared" si="1"/>
        <v>128.83540916038223</v>
      </c>
    </row>
    <row r="7" spans="1:21" ht="12.75">
      <c r="A7" s="2" t="s">
        <v>1</v>
      </c>
      <c r="B7" s="23">
        <f>+'6 Izvoz KN2'!B7-'5 Uvoz KN2'!B7</f>
        <v>-30476298</v>
      </c>
      <c r="C7" s="23">
        <f>+'6 Izvoz KN2'!C7-'5 Uvoz KN2'!C7</f>
        <v>-21786942</v>
      </c>
      <c r="D7" s="23">
        <f>+'6 Izvoz KN2'!D7-'5 Uvoz KN2'!D7</f>
        <v>-36066283</v>
      </c>
      <c r="E7" s="23">
        <f>+'6 Izvoz KN2'!E7-'5 Uvoz KN2'!E7</f>
        <v>-63553542</v>
      </c>
      <c r="F7" s="23">
        <f>+'6 Izvoz KN2'!F7-'5 Uvoz KN2'!F7</f>
        <v>-73467107</v>
      </c>
      <c r="G7" s="23">
        <f>+'6 Izvoz KN2'!G7-'5 Uvoz KN2'!G7</f>
        <v>-71566896</v>
      </c>
      <c r="H7" s="12"/>
      <c r="I7" s="13">
        <f aca="true" t="shared" si="2" ref="I7:I35">+B7/B$35*100</f>
        <v>8.666628079182951</v>
      </c>
      <c r="J7" s="13">
        <f t="shared" si="0"/>
        <v>5.8935311702543896</v>
      </c>
      <c r="K7" s="13">
        <f t="shared" si="0"/>
        <v>6.790437053545352</v>
      </c>
      <c r="L7" s="13">
        <f t="shared" si="0"/>
        <v>10.473315742439413</v>
      </c>
      <c r="M7" s="13">
        <f t="shared" si="0"/>
        <v>11.103979265468315</v>
      </c>
      <c r="N7" s="13">
        <f t="shared" si="0"/>
        <v>8.797219895005808</v>
      </c>
      <c r="O7" s="12"/>
      <c r="P7" s="51">
        <v>0</v>
      </c>
      <c r="Q7" s="13">
        <f aca="true" t="shared" si="3" ref="Q7:Q35">+C7/$B7*100-100</f>
        <v>-28.511848781633518</v>
      </c>
      <c r="R7" s="13">
        <f t="shared" si="1"/>
        <v>18.34207356812169</v>
      </c>
      <c r="S7" s="13">
        <f t="shared" si="1"/>
        <v>108.5343239523383</v>
      </c>
      <c r="T7" s="13">
        <f t="shared" si="1"/>
        <v>141.06309434302028</v>
      </c>
      <c r="U7" s="13">
        <f t="shared" si="1"/>
        <v>134.82804899728964</v>
      </c>
    </row>
    <row r="8" spans="1:21" ht="12.75">
      <c r="A8" s="1" t="s">
        <v>2</v>
      </c>
      <c r="B8" s="23">
        <f>+'6 Izvoz KN2'!B8-'5 Uvoz KN2'!B8</f>
        <v>-20087838</v>
      </c>
      <c r="C8" s="23">
        <f>+'6 Izvoz KN2'!C8-'5 Uvoz KN2'!C8</f>
        <v>-21291596</v>
      </c>
      <c r="D8" s="23">
        <f>+'6 Izvoz KN2'!D8-'5 Uvoz KN2'!D8</f>
        <v>-23269211</v>
      </c>
      <c r="E8" s="23">
        <f>+'6 Izvoz KN2'!E8-'5 Uvoz KN2'!E8</f>
        <v>-22930950</v>
      </c>
      <c r="F8" s="23">
        <f>+'6 Izvoz KN2'!F8-'5 Uvoz KN2'!F8</f>
        <v>-28154413</v>
      </c>
      <c r="G8" s="23">
        <f>+'6 Izvoz KN2'!G8-'5 Uvoz KN2'!G8</f>
        <v>-29914341</v>
      </c>
      <c r="H8" s="12"/>
      <c r="I8" s="13">
        <f t="shared" si="2"/>
        <v>5.712433342818681</v>
      </c>
      <c r="J8" s="13">
        <f t="shared" si="0"/>
        <v>5.759536363132728</v>
      </c>
      <c r="K8" s="13">
        <f t="shared" si="0"/>
        <v>4.38104787735307</v>
      </c>
      <c r="L8" s="13">
        <f t="shared" si="0"/>
        <v>3.7789094370867806</v>
      </c>
      <c r="M8" s="13">
        <f t="shared" si="0"/>
        <v>4.25531957020482</v>
      </c>
      <c r="N8" s="13">
        <f t="shared" si="0"/>
        <v>3.6771615160057793</v>
      </c>
      <c r="O8" s="12"/>
      <c r="P8" s="51">
        <v>0</v>
      </c>
      <c r="Q8" s="13">
        <f t="shared" si="3"/>
        <v>5.992471663700201</v>
      </c>
      <c r="R8" s="13">
        <f t="shared" si="1"/>
        <v>15.837309122066799</v>
      </c>
      <c r="S8" s="13">
        <f t="shared" si="1"/>
        <v>14.153399683928143</v>
      </c>
      <c r="T8" s="13">
        <f t="shared" si="1"/>
        <v>40.15651161663092</v>
      </c>
      <c r="U8" s="13">
        <f t="shared" si="1"/>
        <v>48.9176734698876</v>
      </c>
    </row>
    <row r="9" spans="1:21" ht="12.75">
      <c r="A9" s="1" t="s">
        <v>3</v>
      </c>
      <c r="B9" s="23">
        <f>+'6 Izvoz KN2'!B9-'5 Uvoz KN2'!B9</f>
        <v>32560754</v>
      </c>
      <c r="C9" s="23">
        <f>+'6 Izvoz KN2'!C9-'5 Uvoz KN2'!C9</f>
        <v>31244285</v>
      </c>
      <c r="D9" s="23">
        <f>+'6 Izvoz KN2'!D9-'5 Uvoz KN2'!D9</f>
        <v>25073708</v>
      </c>
      <c r="E9" s="23">
        <f>+'6 Izvoz KN2'!E9-'5 Uvoz KN2'!E9</f>
        <v>19038782</v>
      </c>
      <c r="F9" s="23">
        <f>+'6 Izvoz KN2'!F9-'5 Uvoz KN2'!F9</f>
        <v>17176217</v>
      </c>
      <c r="G9" s="23">
        <f>+'6 Izvoz KN2'!G9-'5 Uvoz KN2'!G9</f>
        <v>19813963</v>
      </c>
      <c r="H9" s="12"/>
      <c r="I9" s="13">
        <f t="shared" si="2"/>
        <v>-9.259390523605214</v>
      </c>
      <c r="J9" s="13">
        <f t="shared" si="0"/>
        <v>-8.451813363243527</v>
      </c>
      <c r="K9" s="13">
        <f t="shared" si="0"/>
        <v>-4.720792433003881</v>
      </c>
      <c r="L9" s="13">
        <f t="shared" si="0"/>
        <v>-3.1374990120530515</v>
      </c>
      <c r="M9" s="13">
        <f t="shared" si="0"/>
        <v>-2.596051011334697</v>
      </c>
      <c r="N9" s="13">
        <f t="shared" si="0"/>
        <v>-2.4355924211455107</v>
      </c>
      <c r="O9" s="12"/>
      <c r="P9" s="51">
        <v>0</v>
      </c>
      <c r="Q9" s="13">
        <f t="shared" si="3"/>
        <v>-4.043115832022806</v>
      </c>
      <c r="R9" s="13">
        <f t="shared" si="1"/>
        <v>-22.994080542483758</v>
      </c>
      <c r="S9" s="13">
        <f t="shared" si="1"/>
        <v>-41.528436350091894</v>
      </c>
      <c r="T9" s="13">
        <f t="shared" si="1"/>
        <v>-47.24871236089926</v>
      </c>
      <c r="U9" s="13">
        <f t="shared" si="1"/>
        <v>-39.14771445403261</v>
      </c>
    </row>
    <row r="10" spans="1:21" ht="12.75">
      <c r="A10" s="2" t="s">
        <v>4</v>
      </c>
      <c r="B10" s="23">
        <f>+'6 Izvoz KN2'!B10-'5 Uvoz KN2'!B10</f>
        <v>-3656777</v>
      </c>
      <c r="C10" s="23">
        <f>+'6 Izvoz KN2'!C10-'5 Uvoz KN2'!C10</f>
        <v>-3817710</v>
      </c>
      <c r="D10" s="23">
        <f>+'6 Izvoz KN2'!D10-'5 Uvoz KN2'!D10</f>
        <v>-3763652</v>
      </c>
      <c r="E10" s="23">
        <f>+'6 Izvoz KN2'!E10-'5 Uvoz KN2'!E10</f>
        <v>-3812551</v>
      </c>
      <c r="F10" s="23">
        <f>+'6 Izvoz KN2'!F10-'5 Uvoz KN2'!F10</f>
        <v>-3980130</v>
      </c>
      <c r="G10" s="23">
        <f>+'6 Izvoz KN2'!G10-'5 Uvoz KN2'!G10</f>
        <v>-4111541</v>
      </c>
      <c r="H10" s="12"/>
      <c r="I10" s="13">
        <f t="shared" si="2"/>
        <v>1.0398876604865326</v>
      </c>
      <c r="J10" s="13">
        <f t="shared" si="0"/>
        <v>1.0327191803233278</v>
      </c>
      <c r="K10" s="13">
        <f t="shared" si="0"/>
        <v>0.7086075933427926</v>
      </c>
      <c r="L10" s="13">
        <f t="shared" si="0"/>
        <v>0.6282899292560772</v>
      </c>
      <c r="M10" s="13">
        <f t="shared" si="0"/>
        <v>0.601565554961466</v>
      </c>
      <c r="N10" s="13">
        <f t="shared" si="0"/>
        <v>0.5054030886617198</v>
      </c>
      <c r="O10" s="12"/>
      <c r="P10" s="51">
        <v>0</v>
      </c>
      <c r="Q10" s="13">
        <f t="shared" si="3"/>
        <v>4.400951985860772</v>
      </c>
      <c r="R10" s="13">
        <f t="shared" si="1"/>
        <v>2.922655660982329</v>
      </c>
      <c r="S10" s="13">
        <f t="shared" si="1"/>
        <v>4.2598714660478265</v>
      </c>
      <c r="T10" s="13">
        <f t="shared" si="1"/>
        <v>8.842568195982409</v>
      </c>
      <c r="U10" s="13">
        <f t="shared" si="1"/>
        <v>12.436197230512008</v>
      </c>
    </row>
    <row r="11" spans="1:21" ht="12.75">
      <c r="A11" s="1" t="s">
        <v>5</v>
      </c>
      <c r="B11" s="23">
        <f>+'6 Izvoz KN2'!B11-'5 Uvoz KN2'!B11</f>
        <v>-23603722</v>
      </c>
      <c r="C11" s="23">
        <f>+'6 Izvoz KN2'!C11-'5 Uvoz KN2'!C11</f>
        <v>-23163887</v>
      </c>
      <c r="D11" s="23">
        <f>+'6 Izvoz KN2'!D11-'5 Uvoz KN2'!D11</f>
        <v>-22859511</v>
      </c>
      <c r="E11" s="23">
        <f>+'6 Izvoz KN2'!E11-'5 Uvoz KN2'!E11</f>
        <v>-22553169</v>
      </c>
      <c r="F11" s="23">
        <f>+'6 Izvoz KN2'!F11-'5 Uvoz KN2'!F11</f>
        <v>-25684499</v>
      </c>
      <c r="G11" s="23">
        <f>+'6 Izvoz KN2'!G11-'5 Uvoz KN2'!G11</f>
        <v>-33796980</v>
      </c>
      <c r="H11" s="12"/>
      <c r="I11" s="13">
        <f t="shared" si="2"/>
        <v>6.712254876180444</v>
      </c>
      <c r="J11" s="13">
        <f t="shared" si="0"/>
        <v>6.266005117136239</v>
      </c>
      <c r="K11" s="13">
        <f t="shared" si="0"/>
        <v>4.303910955291055</v>
      </c>
      <c r="L11" s="13">
        <f t="shared" si="0"/>
        <v>3.7166529590057555</v>
      </c>
      <c r="M11" s="13">
        <f t="shared" si="0"/>
        <v>3.8820113651670223</v>
      </c>
      <c r="N11" s="13">
        <f t="shared" si="0"/>
        <v>4.154427276643567</v>
      </c>
      <c r="O11" s="12"/>
      <c r="P11" s="51">
        <v>0</v>
      </c>
      <c r="Q11" s="13">
        <f t="shared" si="3"/>
        <v>-1.8634137446628074</v>
      </c>
      <c r="R11" s="13">
        <f t="shared" si="1"/>
        <v>-3.1529391847607684</v>
      </c>
      <c r="S11" s="13">
        <f t="shared" si="1"/>
        <v>-4.450793819720474</v>
      </c>
      <c r="T11" s="13">
        <f t="shared" si="1"/>
        <v>8.815461392063511</v>
      </c>
      <c r="U11" s="13">
        <f t="shared" si="1"/>
        <v>43.18496040582073</v>
      </c>
    </row>
    <row r="12" spans="1:21" ht="12.75">
      <c r="A12" s="4" t="s">
        <v>6</v>
      </c>
      <c r="B12" s="23">
        <f>+'6 Izvoz KN2'!B12-'5 Uvoz KN2'!B12</f>
        <v>-44953132</v>
      </c>
      <c r="C12" s="23">
        <f>+'6 Izvoz KN2'!C12-'5 Uvoz KN2'!C12</f>
        <v>-48616535</v>
      </c>
      <c r="D12" s="23">
        <f>+'6 Izvoz KN2'!D12-'5 Uvoz KN2'!D12</f>
        <v>-53463612</v>
      </c>
      <c r="E12" s="23">
        <f>+'6 Izvoz KN2'!E12-'5 Uvoz KN2'!E12</f>
        <v>-57372878</v>
      </c>
      <c r="F12" s="23">
        <f>+'6 Izvoz KN2'!F12-'5 Uvoz KN2'!F12</f>
        <v>-69361552</v>
      </c>
      <c r="G12" s="23">
        <f>+'6 Izvoz KN2'!G12-'5 Uvoz KN2'!G12</f>
        <v>-80015388</v>
      </c>
      <c r="H12" s="12"/>
      <c r="I12" s="13">
        <f t="shared" si="2"/>
        <v>12.783444893419063</v>
      </c>
      <c r="J12" s="13">
        <f t="shared" si="0"/>
        <v>13.151137245982639</v>
      </c>
      <c r="K12" s="13">
        <f t="shared" si="0"/>
        <v>10.065946966067225</v>
      </c>
      <c r="L12" s="13">
        <f t="shared" si="0"/>
        <v>9.454772266610346</v>
      </c>
      <c r="M12" s="13">
        <f t="shared" si="0"/>
        <v>10.483456701632505</v>
      </c>
      <c r="N12" s="13">
        <f t="shared" si="0"/>
        <v>9.8357341531231</v>
      </c>
      <c r="O12" s="12"/>
      <c r="P12" s="51">
        <v>0</v>
      </c>
      <c r="Q12" s="13">
        <f t="shared" si="3"/>
        <v>8.149383228736994</v>
      </c>
      <c r="R12" s="13">
        <f t="shared" si="1"/>
        <v>18.931895557355148</v>
      </c>
      <c r="S12" s="13">
        <f t="shared" si="1"/>
        <v>27.628210643921307</v>
      </c>
      <c r="T12" s="13">
        <f t="shared" si="1"/>
        <v>54.297484767023576</v>
      </c>
      <c r="U12" s="13">
        <f t="shared" si="1"/>
        <v>77.99735956106463</v>
      </c>
    </row>
    <row r="13" spans="1:21" ht="12.75">
      <c r="A13" s="4" t="s">
        <v>7</v>
      </c>
      <c r="B13" s="23">
        <f>+'6 Izvoz KN2'!B13-'5 Uvoz KN2'!B13</f>
        <v>-66302743</v>
      </c>
      <c r="C13" s="23">
        <f>+'6 Izvoz KN2'!C13-'5 Uvoz KN2'!C13</f>
        <v>-63115406</v>
      </c>
      <c r="D13" s="23">
        <f>+'6 Izvoz KN2'!D13-'5 Uvoz KN2'!D13</f>
        <v>-72105369</v>
      </c>
      <c r="E13" s="23">
        <f>+'6 Izvoz KN2'!E13-'5 Uvoz KN2'!E13</f>
        <v>-76866007</v>
      </c>
      <c r="F13" s="23">
        <f>+'6 Izvoz KN2'!F13-'5 Uvoz KN2'!F13</f>
        <v>-78351365</v>
      </c>
      <c r="G13" s="23">
        <f>+'6 Izvoz KN2'!G13-'5 Uvoz KN2'!G13</f>
        <v>-83601090</v>
      </c>
      <c r="H13" s="12"/>
      <c r="I13" s="13">
        <f t="shared" si="2"/>
        <v>18.85469206957652</v>
      </c>
      <c r="J13" s="13">
        <f t="shared" si="0"/>
        <v>17.073190564525344</v>
      </c>
      <c r="K13" s="13">
        <f t="shared" si="0"/>
        <v>13.575753548464098</v>
      </c>
      <c r="L13" s="13">
        <f t="shared" si="0"/>
        <v>12.667145462507158</v>
      </c>
      <c r="M13" s="13">
        <f t="shared" si="0"/>
        <v>11.842196704181367</v>
      </c>
      <c r="N13" s="13">
        <f t="shared" si="0"/>
        <v>10.276499517209341</v>
      </c>
      <c r="O13" s="12"/>
      <c r="P13" s="51">
        <v>0</v>
      </c>
      <c r="Q13" s="13">
        <f t="shared" si="3"/>
        <v>-4.807247567419651</v>
      </c>
      <c r="R13" s="13">
        <f t="shared" si="1"/>
        <v>8.751713334092372</v>
      </c>
      <c r="S13" s="13">
        <f t="shared" si="1"/>
        <v>15.931865744981309</v>
      </c>
      <c r="T13" s="13">
        <f t="shared" si="1"/>
        <v>18.172132033813455</v>
      </c>
      <c r="U13" s="13">
        <f t="shared" si="1"/>
        <v>26.089941708746494</v>
      </c>
    </row>
    <row r="14" spans="1:21" ht="12.75">
      <c r="A14" s="1" t="s">
        <v>8</v>
      </c>
      <c r="B14" s="23">
        <f>+'6 Izvoz KN2'!B14-'5 Uvoz KN2'!B14</f>
        <v>-16830700</v>
      </c>
      <c r="C14" s="23">
        <f>+'6 Izvoz KN2'!C14-'5 Uvoz KN2'!C14</f>
        <v>-13490872</v>
      </c>
      <c r="D14" s="23">
        <f>+'6 Izvoz KN2'!D14-'5 Uvoz KN2'!D14</f>
        <v>-15631821</v>
      </c>
      <c r="E14" s="23">
        <f>+'6 Izvoz KN2'!E14-'5 Uvoz KN2'!E14</f>
        <v>-18580744</v>
      </c>
      <c r="F14" s="23">
        <f>+'6 Izvoz KN2'!F14-'5 Uvoz KN2'!F14</f>
        <v>-20655896</v>
      </c>
      <c r="G14" s="23">
        <f>+'6 Izvoz KN2'!G14-'5 Uvoz KN2'!G14</f>
        <v>-25423446</v>
      </c>
      <c r="H14" s="12"/>
      <c r="I14" s="13">
        <f t="shared" si="2"/>
        <v>4.786192115994681</v>
      </c>
      <c r="J14" s="13">
        <f t="shared" si="0"/>
        <v>3.6493820310308887</v>
      </c>
      <c r="K14" s="13">
        <f t="shared" si="0"/>
        <v>2.9431060731372947</v>
      </c>
      <c r="L14" s="13">
        <f t="shared" si="0"/>
        <v>3.062016569295802</v>
      </c>
      <c r="M14" s="13">
        <f t="shared" si="0"/>
        <v>3.121977307391046</v>
      </c>
      <c r="N14" s="13">
        <f t="shared" si="0"/>
        <v>3.125127083209055</v>
      </c>
      <c r="O14" s="12"/>
      <c r="P14" s="51">
        <v>0</v>
      </c>
      <c r="Q14" s="13">
        <f t="shared" si="3"/>
        <v>-19.843666632998037</v>
      </c>
      <c r="R14" s="13">
        <f t="shared" si="1"/>
        <v>-7.123167782682842</v>
      </c>
      <c r="S14" s="13">
        <f t="shared" si="1"/>
        <v>10.397927596594329</v>
      </c>
      <c r="T14" s="13">
        <f t="shared" si="1"/>
        <v>22.727492023504652</v>
      </c>
      <c r="U14" s="13">
        <f t="shared" si="1"/>
        <v>51.054002507322934</v>
      </c>
    </row>
    <row r="15" spans="1:21" ht="12.75">
      <c r="A15" s="5" t="s">
        <v>9</v>
      </c>
      <c r="B15" s="23">
        <f>+'6 Izvoz KN2'!B15-'5 Uvoz KN2'!B15</f>
        <v>-43006813</v>
      </c>
      <c r="C15" s="23">
        <f>+'6 Izvoz KN2'!C15-'5 Uvoz KN2'!C15</f>
        <v>-50261184</v>
      </c>
      <c r="D15" s="23">
        <f>+'6 Izvoz KN2'!D15-'5 Uvoz KN2'!D15</f>
        <v>-61451747</v>
      </c>
      <c r="E15" s="23">
        <f>+'6 Izvoz KN2'!E15-'5 Uvoz KN2'!E15</f>
        <v>-41163624</v>
      </c>
      <c r="F15" s="23">
        <f>+'6 Izvoz KN2'!F15-'5 Uvoz KN2'!F15</f>
        <v>-53406456</v>
      </c>
      <c r="G15" s="23">
        <f>+'6 Izvoz KN2'!G15-'5 Uvoz KN2'!G15</f>
        <v>-81046745</v>
      </c>
      <c r="H15" s="12"/>
      <c r="I15" s="13">
        <f t="shared" si="2"/>
        <v>12.229964844876182</v>
      </c>
      <c r="J15" s="13">
        <f t="shared" si="0"/>
        <v>13.59602713211846</v>
      </c>
      <c r="K15" s="13">
        <f t="shared" si="0"/>
        <v>11.569925845529866</v>
      </c>
      <c r="L15" s="13">
        <f t="shared" si="0"/>
        <v>6.78356575712266</v>
      </c>
      <c r="M15" s="13">
        <f t="shared" si="0"/>
        <v>8.071968589509668</v>
      </c>
      <c r="N15" s="13">
        <f t="shared" si="0"/>
        <v>9.962511683327198</v>
      </c>
      <c r="O15" s="12"/>
      <c r="P15" s="51">
        <v>0</v>
      </c>
      <c r="Q15" s="13">
        <f t="shared" si="3"/>
        <v>16.867957641967095</v>
      </c>
      <c r="R15" s="13">
        <f t="shared" si="1"/>
        <v>42.88840003094393</v>
      </c>
      <c r="S15" s="13">
        <f t="shared" si="1"/>
        <v>-4.285806995277696</v>
      </c>
      <c r="T15" s="13">
        <f t="shared" si="1"/>
        <v>24.181384935451973</v>
      </c>
      <c r="U15" s="13">
        <f t="shared" si="1"/>
        <v>88.45094380743814</v>
      </c>
    </row>
    <row r="16" spans="1:21" ht="12.75">
      <c r="A16" s="5" t="s">
        <v>10</v>
      </c>
      <c r="B16" s="23">
        <f>+'6 Izvoz KN2'!B16-'5 Uvoz KN2'!B16</f>
        <v>-22105652</v>
      </c>
      <c r="C16" s="23">
        <f>+'6 Izvoz KN2'!C16-'5 Uvoz KN2'!C16</f>
        <v>-20681384</v>
      </c>
      <c r="D16" s="23">
        <f>+'6 Izvoz KN2'!D16-'5 Uvoz KN2'!D16</f>
        <v>-18952010</v>
      </c>
      <c r="E16" s="23">
        <f>+'6 Izvoz KN2'!E16-'5 Uvoz KN2'!E16</f>
        <v>-18863376</v>
      </c>
      <c r="F16" s="23">
        <f>+'6 Izvoz KN2'!F16-'5 Uvoz KN2'!F16</f>
        <v>-18530159</v>
      </c>
      <c r="G16" s="23">
        <f>+'6 Izvoz KN2'!G16-'5 Uvoz KN2'!G16</f>
        <v>-27657608</v>
      </c>
      <c r="H16" s="12"/>
      <c r="I16" s="13">
        <f t="shared" si="2"/>
        <v>6.286244619731922</v>
      </c>
      <c r="J16" s="13">
        <f t="shared" si="0"/>
        <v>5.594469441741774</v>
      </c>
      <c r="K16" s="13">
        <f t="shared" si="0"/>
        <v>3.56821996165122</v>
      </c>
      <c r="L16" s="13">
        <f t="shared" si="0"/>
        <v>3.1085929532669287</v>
      </c>
      <c r="M16" s="13">
        <f t="shared" si="0"/>
        <v>2.8006887670400724</v>
      </c>
      <c r="N16" s="13">
        <f t="shared" si="0"/>
        <v>3.3997570517222346</v>
      </c>
      <c r="O16" s="12"/>
      <c r="P16" s="51">
        <v>0</v>
      </c>
      <c r="Q16" s="13">
        <f t="shared" si="3"/>
        <v>-6.443003807352071</v>
      </c>
      <c r="R16" s="13">
        <f t="shared" si="1"/>
        <v>-14.266224764598661</v>
      </c>
      <c r="S16" s="13">
        <f t="shared" si="1"/>
        <v>-14.667181044920099</v>
      </c>
      <c r="T16" s="13">
        <f t="shared" si="1"/>
        <v>-16.17456476741785</v>
      </c>
      <c r="U16" s="13">
        <f t="shared" si="1"/>
        <v>25.11554963409357</v>
      </c>
    </row>
    <row r="17" spans="1:21" ht="12.75">
      <c r="A17" s="1" t="s">
        <v>11</v>
      </c>
      <c r="B17" s="23">
        <f>+'6 Izvoz KN2'!B17-'5 Uvoz KN2'!B17</f>
        <v>74252</v>
      </c>
      <c r="C17" s="23">
        <f>+'6 Izvoz KN2'!C17-'5 Uvoz KN2'!C17</f>
        <v>262106</v>
      </c>
      <c r="D17" s="23">
        <f>+'6 Izvoz KN2'!D17-'5 Uvoz KN2'!D17</f>
        <v>-2440275</v>
      </c>
      <c r="E17" s="23">
        <f>+'6 Izvoz KN2'!E17-'5 Uvoz KN2'!E17</f>
        <v>-4974465</v>
      </c>
      <c r="F17" s="23">
        <f>+'6 Izvoz KN2'!F17-'5 Uvoz KN2'!F17</f>
        <v>-2918236</v>
      </c>
      <c r="G17" s="23">
        <f>+'6 Izvoz KN2'!G17-'5 Uvoz KN2'!G17</f>
        <v>3789224</v>
      </c>
      <c r="H17" s="12"/>
      <c r="I17" s="13">
        <f t="shared" si="2"/>
        <v>-0.021115243988475647</v>
      </c>
      <c r="J17" s="13">
        <f t="shared" si="0"/>
        <v>-0.0709016382799705</v>
      </c>
      <c r="K17" s="13">
        <f t="shared" si="0"/>
        <v>0.4594466743589957</v>
      </c>
      <c r="L17" s="13">
        <f t="shared" si="0"/>
        <v>0.8197677258446725</v>
      </c>
      <c r="M17" s="13">
        <f t="shared" si="0"/>
        <v>0.44106857284775336</v>
      </c>
      <c r="N17" s="13">
        <f t="shared" si="0"/>
        <v>-0.46578290554104074</v>
      </c>
      <c r="O17" s="12"/>
      <c r="P17" s="51">
        <v>0</v>
      </c>
      <c r="Q17" s="13">
        <f t="shared" si="3"/>
        <v>252.9952055163497</v>
      </c>
      <c r="R17" s="13">
        <f t="shared" si="1"/>
        <v>-3386.4771319291067</v>
      </c>
      <c r="S17" s="13">
        <f t="shared" si="1"/>
        <v>-6799.435705435543</v>
      </c>
      <c r="T17" s="13">
        <f t="shared" si="1"/>
        <v>-4030.1783116953084</v>
      </c>
      <c r="U17" s="13">
        <f t="shared" si="1"/>
        <v>5003.1945267467545</v>
      </c>
    </row>
    <row r="18" spans="1:21" ht="12.75">
      <c r="A18" s="1" t="s">
        <v>12</v>
      </c>
      <c r="B18" s="23">
        <f>+'6 Izvoz KN2'!B18-'5 Uvoz KN2'!B18</f>
        <v>-3580619</v>
      </c>
      <c r="C18" s="23">
        <f>+'6 Izvoz KN2'!C18-'5 Uvoz KN2'!C18</f>
        <v>-3328912</v>
      </c>
      <c r="D18" s="23">
        <f>+'6 Izvoz KN2'!D18-'5 Uvoz KN2'!D18</f>
        <v>-4301137</v>
      </c>
      <c r="E18" s="23">
        <f>+'6 Izvoz KN2'!E18-'5 Uvoz KN2'!E18</f>
        <v>-5208019</v>
      </c>
      <c r="F18" s="23">
        <f>+'6 Izvoz KN2'!F18-'5 Uvoz KN2'!F18</f>
        <v>-3199041</v>
      </c>
      <c r="G18" s="23">
        <f>+'6 Izvoz KN2'!G18-'5 Uvoz KN2'!G18</f>
        <v>-3677026</v>
      </c>
      <c r="H18" s="12"/>
      <c r="I18" s="13">
        <f t="shared" si="2"/>
        <v>1.0182304020736368</v>
      </c>
      <c r="J18" s="13">
        <f t="shared" si="0"/>
        <v>0.9004956562987996</v>
      </c>
      <c r="K18" s="13">
        <f t="shared" si="0"/>
        <v>0.8098034404370115</v>
      </c>
      <c r="L18" s="13">
        <f t="shared" si="0"/>
        <v>0.8582562932467803</v>
      </c>
      <c r="M18" s="13">
        <f t="shared" si="0"/>
        <v>0.4835100548247126</v>
      </c>
      <c r="N18" s="13">
        <f t="shared" si="0"/>
        <v>0.4519911871216774</v>
      </c>
      <c r="O18" s="12"/>
      <c r="P18" s="51">
        <v>0</v>
      </c>
      <c r="Q18" s="13">
        <f t="shared" si="3"/>
        <v>-7.029706316142551</v>
      </c>
      <c r="R18" s="13">
        <f t="shared" si="1"/>
        <v>20.122721797543946</v>
      </c>
      <c r="S18" s="13">
        <f t="shared" si="1"/>
        <v>45.45024198329955</v>
      </c>
      <c r="T18" s="13">
        <f t="shared" si="1"/>
        <v>-10.656760744441115</v>
      </c>
      <c r="U18" s="13">
        <f t="shared" si="1"/>
        <v>2.6924674197394296</v>
      </c>
    </row>
    <row r="19" spans="1:21" ht="12.75">
      <c r="A19" s="1" t="s">
        <v>13</v>
      </c>
      <c r="B19" s="23">
        <f>+'6 Izvoz KN2'!B19-'5 Uvoz KN2'!B19</f>
        <v>-160924</v>
      </c>
      <c r="C19" s="23">
        <f>+'6 Izvoz KN2'!C19-'5 Uvoz KN2'!C19</f>
        <v>-255838</v>
      </c>
      <c r="D19" s="23">
        <f>+'6 Izvoz KN2'!D19-'5 Uvoz KN2'!D19</f>
        <v>-221114</v>
      </c>
      <c r="E19" s="23">
        <f>+'6 Izvoz KN2'!E19-'5 Uvoz KN2'!E19</f>
        <v>-292775</v>
      </c>
      <c r="F19" s="23">
        <f>+'6 Izvoz KN2'!F19-'5 Uvoz KN2'!F19</f>
        <v>-320697</v>
      </c>
      <c r="G19" s="23">
        <f>+'6 Izvoz KN2'!G19-'5 Uvoz KN2'!G19</f>
        <v>-467937</v>
      </c>
      <c r="H19" s="12"/>
      <c r="I19" s="13">
        <f t="shared" si="2"/>
        <v>0.04576239729032827</v>
      </c>
      <c r="J19" s="13">
        <f t="shared" si="0"/>
        <v>0.06920609728228691</v>
      </c>
      <c r="K19" s="13">
        <f t="shared" si="0"/>
        <v>0.04163059161537736</v>
      </c>
      <c r="L19" s="13">
        <f t="shared" si="0"/>
        <v>0.048247901218356946</v>
      </c>
      <c r="M19" s="13">
        <f t="shared" si="0"/>
        <v>0.048470846122985245</v>
      </c>
      <c r="N19" s="13">
        <f t="shared" si="0"/>
        <v>0.057520235137895774</v>
      </c>
      <c r="O19" s="12"/>
      <c r="P19" s="51">
        <v>0</v>
      </c>
      <c r="Q19" s="13">
        <f t="shared" si="3"/>
        <v>58.98063682235093</v>
      </c>
      <c r="R19" s="13">
        <f t="shared" si="1"/>
        <v>37.40274912381</v>
      </c>
      <c r="S19" s="13">
        <f t="shared" si="1"/>
        <v>81.93370783723995</v>
      </c>
      <c r="T19" s="13">
        <f t="shared" si="1"/>
        <v>99.28475553677512</v>
      </c>
      <c r="U19" s="13">
        <f t="shared" si="1"/>
        <v>190.78136263080705</v>
      </c>
    </row>
    <row r="20" spans="1:21" ht="12.75">
      <c r="A20" s="1" t="s">
        <v>14</v>
      </c>
      <c r="B20" s="23">
        <f>+'6 Izvoz KN2'!B20-'5 Uvoz KN2'!B20</f>
        <v>-34246720</v>
      </c>
      <c r="C20" s="23">
        <f>+'6 Izvoz KN2'!C20-'5 Uvoz KN2'!C20</f>
        <v>-34380976</v>
      </c>
      <c r="D20" s="23">
        <f>+'6 Izvoz KN2'!D20-'5 Uvoz KN2'!D20</f>
        <v>-33938653</v>
      </c>
      <c r="E20" s="23">
        <f>+'6 Izvoz KN2'!E20-'5 Uvoz KN2'!E20</f>
        <v>-36936771</v>
      </c>
      <c r="F20" s="23">
        <f>+'6 Izvoz KN2'!F20-'5 Uvoz KN2'!F20</f>
        <v>-43329008</v>
      </c>
      <c r="G20" s="23">
        <f>+'6 Izvoz KN2'!G20-'5 Uvoz KN2'!G20</f>
        <v>-41404925</v>
      </c>
      <c r="H20" s="12"/>
      <c r="I20" s="13">
        <f t="shared" si="2"/>
        <v>9.738833278632343</v>
      </c>
      <c r="J20" s="13">
        <f t="shared" si="0"/>
        <v>9.300311797762536</v>
      </c>
      <c r="K20" s="13">
        <f t="shared" si="0"/>
        <v>6.38985411606231</v>
      </c>
      <c r="L20" s="13">
        <f t="shared" si="0"/>
        <v>6.087000865965575</v>
      </c>
      <c r="M20" s="13">
        <f t="shared" si="0"/>
        <v>6.5488410537971875</v>
      </c>
      <c r="N20" s="13">
        <f t="shared" si="0"/>
        <v>5.089618948420278</v>
      </c>
      <c r="O20" s="12"/>
      <c r="P20" s="51">
        <v>0</v>
      </c>
      <c r="Q20" s="13">
        <f t="shared" si="3"/>
        <v>0.3920258640827541</v>
      </c>
      <c r="R20" s="13">
        <f t="shared" si="1"/>
        <v>-0.8995518402930287</v>
      </c>
      <c r="S20" s="13">
        <f t="shared" si="1"/>
        <v>7.854915740835921</v>
      </c>
      <c r="T20" s="13">
        <f t="shared" si="1"/>
        <v>26.520168938806393</v>
      </c>
      <c r="U20" s="13">
        <f t="shared" si="1"/>
        <v>20.901870310499817</v>
      </c>
    </row>
    <row r="21" spans="1:21" ht="12.75">
      <c r="A21" s="2" t="s">
        <v>15</v>
      </c>
      <c r="B21" s="23">
        <f>+'6 Izvoz KN2'!B21-'5 Uvoz KN2'!B21</f>
        <v>32238752</v>
      </c>
      <c r="C21" s="23">
        <f>+'6 Izvoz KN2'!C21-'5 Uvoz KN2'!C21</f>
        <v>32547782</v>
      </c>
      <c r="D21" s="23">
        <f>+'6 Izvoz KN2'!D21-'5 Uvoz KN2'!D21</f>
        <v>28248044</v>
      </c>
      <c r="E21" s="23">
        <f>+'6 Izvoz KN2'!E21-'5 Uvoz KN2'!E21</f>
        <v>29512553</v>
      </c>
      <c r="F21" s="23">
        <f>+'6 Izvoz KN2'!F21-'5 Uvoz KN2'!F21</f>
        <v>27064139</v>
      </c>
      <c r="G21" s="23">
        <f>+'6 Izvoz KN2'!G21-'5 Uvoz KN2'!G21</f>
        <v>13994931</v>
      </c>
      <c r="H21" s="12"/>
      <c r="I21" s="13">
        <f t="shared" si="2"/>
        <v>-9.167821935624055</v>
      </c>
      <c r="J21" s="13">
        <f t="shared" si="0"/>
        <v>-8.804419075409701</v>
      </c>
      <c r="K21" s="13">
        <f t="shared" si="0"/>
        <v>-5.3184456149190495</v>
      </c>
      <c r="L21" s="13">
        <f t="shared" si="0"/>
        <v>-4.863525717173679</v>
      </c>
      <c r="M21" s="13">
        <f t="shared" si="0"/>
        <v>-4.090533172808239</v>
      </c>
      <c r="N21" s="13">
        <f t="shared" si="0"/>
        <v>-1.7202993605092711</v>
      </c>
      <c r="O21" s="12"/>
      <c r="P21" s="51">
        <v>0</v>
      </c>
      <c r="Q21" s="13">
        <f t="shared" si="3"/>
        <v>0.9585668824897482</v>
      </c>
      <c r="R21" s="13">
        <f t="shared" si="1"/>
        <v>-12.378605722702915</v>
      </c>
      <c r="S21" s="13">
        <f t="shared" si="1"/>
        <v>-8.456279573105064</v>
      </c>
      <c r="T21" s="13">
        <f t="shared" si="1"/>
        <v>-16.05090978707861</v>
      </c>
      <c r="U21" s="13">
        <f t="shared" si="1"/>
        <v>-56.589724689094666</v>
      </c>
    </row>
    <row r="22" spans="1:21" ht="12.75">
      <c r="A22" s="1" t="s">
        <v>16</v>
      </c>
      <c r="B22" s="23">
        <f>+'6 Izvoz KN2'!B22-'5 Uvoz KN2'!B22</f>
        <v>-14107755</v>
      </c>
      <c r="C22" s="23">
        <f>+'6 Izvoz KN2'!C22-'5 Uvoz KN2'!C22</f>
        <v>-16213685</v>
      </c>
      <c r="D22" s="23">
        <f>+'6 Izvoz KN2'!D22-'5 Uvoz KN2'!D22</f>
        <v>-16959026</v>
      </c>
      <c r="E22" s="23">
        <f>+'6 Izvoz KN2'!E22-'5 Uvoz KN2'!E22</f>
        <v>-5276946</v>
      </c>
      <c r="F22" s="23">
        <f>+'6 Izvoz KN2'!F22-'5 Uvoz KN2'!F22</f>
        <v>-11692727</v>
      </c>
      <c r="G22" s="23">
        <f>+'6 Izvoz KN2'!G22-'5 Uvoz KN2'!G22</f>
        <v>-24053277</v>
      </c>
      <c r="H22" s="12"/>
      <c r="I22" s="13">
        <f t="shared" si="2"/>
        <v>4.011860811219055</v>
      </c>
      <c r="J22" s="13">
        <f t="shared" si="0"/>
        <v>4.3859233632781525</v>
      </c>
      <c r="K22" s="13">
        <f t="shared" si="0"/>
        <v>3.1929877149369403</v>
      </c>
      <c r="L22" s="13">
        <f t="shared" si="0"/>
        <v>0.8696151288279524</v>
      </c>
      <c r="M22" s="13">
        <f t="shared" si="0"/>
        <v>1.7672643372874548</v>
      </c>
      <c r="N22" s="13">
        <f t="shared" si="0"/>
        <v>2.956701754460409</v>
      </c>
      <c r="O22" s="12"/>
      <c r="P22" s="51">
        <v>0</v>
      </c>
      <c r="Q22" s="13">
        <f t="shared" si="3"/>
        <v>14.927463653855625</v>
      </c>
      <c r="R22" s="13">
        <f t="shared" si="1"/>
        <v>20.210664276491897</v>
      </c>
      <c r="S22" s="13">
        <f t="shared" si="1"/>
        <v>-62.59542358086031</v>
      </c>
      <c r="T22" s="13">
        <f t="shared" si="1"/>
        <v>-17.11844301237157</v>
      </c>
      <c r="U22" s="13">
        <f t="shared" si="1"/>
        <v>70.49684375721012</v>
      </c>
    </row>
    <row r="23" spans="1:21" ht="12.75">
      <c r="A23" s="1" t="s">
        <v>17</v>
      </c>
      <c r="B23" s="23">
        <f>+'6 Izvoz KN2'!B23-'5 Uvoz KN2'!B23</f>
        <v>-34612354</v>
      </c>
      <c r="C23" s="23">
        <f>+'6 Izvoz KN2'!C23-'5 Uvoz KN2'!C23</f>
        <v>-37569151</v>
      </c>
      <c r="D23" s="23">
        <f>+'6 Izvoz KN2'!D23-'5 Uvoz KN2'!D23</f>
        <v>-40346233</v>
      </c>
      <c r="E23" s="23">
        <f>+'6 Izvoz KN2'!E23-'5 Uvoz KN2'!E23</f>
        <v>-43935639</v>
      </c>
      <c r="F23" s="23">
        <f>+'6 Izvoz KN2'!F23-'5 Uvoz KN2'!F23</f>
        <v>-48095942</v>
      </c>
      <c r="G23" s="23">
        <f>+'6 Izvoz KN2'!G23-'5 Uvoz KN2'!G23</f>
        <v>-56492525</v>
      </c>
      <c r="H23" s="12"/>
      <c r="I23" s="13">
        <f t="shared" si="2"/>
        <v>9.842809617592671</v>
      </c>
      <c r="J23" s="13">
        <f t="shared" si="0"/>
        <v>10.162737040310379</v>
      </c>
      <c r="K23" s="13">
        <f t="shared" si="0"/>
        <v>7.596251477707705</v>
      </c>
      <c r="L23" s="13">
        <f t="shared" si="0"/>
        <v>7.240380395994844</v>
      </c>
      <c r="M23" s="13">
        <f t="shared" si="0"/>
        <v>7.269325886497295</v>
      </c>
      <c r="N23" s="13">
        <f t="shared" si="0"/>
        <v>6.9442324961126305</v>
      </c>
      <c r="O23" s="12"/>
      <c r="P23" s="51">
        <v>0</v>
      </c>
      <c r="Q23" s="13">
        <f t="shared" si="3"/>
        <v>8.542605914639594</v>
      </c>
      <c r="R23" s="13">
        <f t="shared" si="1"/>
        <v>16.565989704138588</v>
      </c>
      <c r="S23" s="13">
        <f t="shared" si="1"/>
        <v>26.936292746803645</v>
      </c>
      <c r="T23" s="13">
        <f t="shared" si="1"/>
        <v>38.95599819648211</v>
      </c>
      <c r="U23" s="13">
        <f t="shared" si="1"/>
        <v>63.21491742514826</v>
      </c>
    </row>
    <row r="24" spans="1:21" ht="12.75">
      <c r="A24" s="5" t="s">
        <v>18</v>
      </c>
      <c r="B24" s="23">
        <f>+'6 Izvoz KN2'!B24-'5 Uvoz KN2'!B24</f>
        <v>-28131458</v>
      </c>
      <c r="C24" s="23">
        <f>+'6 Izvoz KN2'!C24-'5 Uvoz KN2'!C24</f>
        <v>-33439818</v>
      </c>
      <c r="D24" s="23">
        <f>+'6 Izvoz KN2'!D24-'5 Uvoz KN2'!D24</f>
        <v>-39373130</v>
      </c>
      <c r="E24" s="23">
        <f>+'6 Izvoz KN2'!E24-'5 Uvoz KN2'!E24</f>
        <v>-47319644</v>
      </c>
      <c r="F24" s="23">
        <f>+'6 Izvoz KN2'!F24-'5 Uvoz KN2'!F24</f>
        <v>-51037403</v>
      </c>
      <c r="G24" s="23">
        <f>+'6 Izvoz KN2'!G24-'5 Uvoz KN2'!G24</f>
        <v>-60430349</v>
      </c>
      <c r="H24" s="12"/>
      <c r="I24" s="13">
        <f t="shared" si="2"/>
        <v>7.999819525690286</v>
      </c>
      <c r="J24" s="13">
        <f t="shared" si="0"/>
        <v>9.045721501926879</v>
      </c>
      <c r="K24" s="13">
        <f t="shared" si="0"/>
        <v>7.413038955693276</v>
      </c>
      <c r="L24" s="13">
        <f t="shared" si="0"/>
        <v>7.798048021176046</v>
      </c>
      <c r="M24" s="13">
        <f t="shared" si="0"/>
        <v>7.713904736651061</v>
      </c>
      <c r="N24" s="13">
        <f t="shared" si="0"/>
        <v>7.428281764308239</v>
      </c>
      <c r="O24" s="12"/>
      <c r="P24" s="51">
        <v>0</v>
      </c>
      <c r="Q24" s="13">
        <f t="shared" si="3"/>
        <v>18.869836039070577</v>
      </c>
      <c r="R24" s="13">
        <f t="shared" si="1"/>
        <v>39.96121352828567</v>
      </c>
      <c r="S24" s="13">
        <f t="shared" si="1"/>
        <v>68.20899933448169</v>
      </c>
      <c r="T24" s="13">
        <f t="shared" si="1"/>
        <v>81.42466344972237</v>
      </c>
      <c r="U24" s="13">
        <f t="shared" si="1"/>
        <v>114.8141379661161</v>
      </c>
    </row>
    <row r="25" spans="1:21" ht="12.75">
      <c r="A25" s="4" t="s">
        <v>19</v>
      </c>
      <c r="B25" s="23">
        <f>+'6 Izvoz KN2'!B25-'5 Uvoz KN2'!B25</f>
        <v>-29757554</v>
      </c>
      <c r="C25" s="23">
        <f>+'6 Izvoz KN2'!C25-'5 Uvoz KN2'!C25</f>
        <v>-29977419</v>
      </c>
      <c r="D25" s="23">
        <f>+'6 Izvoz KN2'!D25-'5 Uvoz KN2'!D25</f>
        <v>-31244968</v>
      </c>
      <c r="E25" s="23">
        <f>+'6 Izvoz KN2'!E25-'5 Uvoz KN2'!E25</f>
        <v>-38490191</v>
      </c>
      <c r="F25" s="23">
        <f>+'6 Izvoz KN2'!F25-'5 Uvoz KN2'!F25</f>
        <v>-44920103</v>
      </c>
      <c r="G25" s="23">
        <f>+'6 Izvoz KN2'!G25-'5 Uvoz KN2'!G25</f>
        <v>-57220414</v>
      </c>
      <c r="H25" s="12"/>
      <c r="I25" s="13">
        <f t="shared" si="2"/>
        <v>8.462236885339646</v>
      </c>
      <c r="J25" s="13">
        <f t="shared" si="0"/>
        <v>8.109116611237877</v>
      </c>
      <c r="K25" s="13">
        <f t="shared" si="0"/>
        <v>5.882696269089854</v>
      </c>
      <c r="L25" s="13">
        <f t="shared" si="0"/>
        <v>6.342996954124128</v>
      </c>
      <c r="M25" s="13">
        <f t="shared" si="0"/>
        <v>6.789322632708282</v>
      </c>
      <c r="N25" s="13">
        <f t="shared" si="0"/>
        <v>7.03370681943882</v>
      </c>
      <c r="O25" s="12"/>
      <c r="P25" s="51">
        <v>0</v>
      </c>
      <c r="Q25" s="13">
        <f t="shared" si="3"/>
        <v>0.7388544098752163</v>
      </c>
      <c r="R25" s="13">
        <f t="shared" si="1"/>
        <v>4.9984417402048535</v>
      </c>
      <c r="S25" s="13">
        <f t="shared" si="1"/>
        <v>29.34595027534857</v>
      </c>
      <c r="T25" s="13">
        <f t="shared" si="1"/>
        <v>50.95361332453601</v>
      </c>
      <c r="U25" s="13">
        <f t="shared" si="1"/>
        <v>92.28870087911122</v>
      </c>
    </row>
    <row r="26" spans="1:21" ht="12.75">
      <c r="A26" s="1" t="s">
        <v>20</v>
      </c>
      <c r="B26" s="23">
        <f>+'6 Izvoz KN2'!B26-'5 Uvoz KN2'!B26</f>
        <v>-32051273</v>
      </c>
      <c r="C26" s="23">
        <f>+'6 Izvoz KN2'!C26-'5 Uvoz KN2'!C26</f>
        <v>-38472240</v>
      </c>
      <c r="D26" s="23">
        <f>+'6 Izvoz KN2'!D26-'5 Uvoz KN2'!D26</f>
        <v>-43282779</v>
      </c>
      <c r="E26" s="23">
        <f>+'6 Izvoz KN2'!E26-'5 Uvoz KN2'!E26</f>
        <v>-46072447</v>
      </c>
      <c r="F26" s="23">
        <f>+'6 Izvoz KN2'!F26-'5 Uvoz KN2'!F26</f>
        <v>-48473846</v>
      </c>
      <c r="G26" s="23">
        <f>+'6 Izvoz KN2'!G26-'5 Uvoz KN2'!G26</f>
        <v>-49363519</v>
      </c>
      <c r="H26" s="12"/>
      <c r="I26" s="13">
        <f t="shared" si="2"/>
        <v>9.114508020474085</v>
      </c>
      <c r="J26" s="13">
        <f t="shared" si="0"/>
        <v>10.40702938620334</v>
      </c>
      <c r="K26" s="13">
        <f t="shared" si="0"/>
        <v>8.149134367464889</v>
      </c>
      <c r="L26" s="13">
        <f t="shared" si="0"/>
        <v>7.5925159994671185</v>
      </c>
      <c r="M26" s="13">
        <f t="shared" si="0"/>
        <v>7.326443123743857</v>
      </c>
      <c r="N26" s="13">
        <f t="shared" si="0"/>
        <v>6.067913458679236</v>
      </c>
      <c r="O26" s="12"/>
      <c r="P26" s="51">
        <v>0</v>
      </c>
      <c r="Q26" s="13">
        <f t="shared" si="3"/>
        <v>20.033422697438567</v>
      </c>
      <c r="R26" s="13">
        <f t="shared" si="1"/>
        <v>35.042308615947945</v>
      </c>
      <c r="S26" s="13">
        <f t="shared" si="1"/>
        <v>43.746075233891645</v>
      </c>
      <c r="T26" s="13">
        <f t="shared" si="1"/>
        <v>51.23844222973608</v>
      </c>
      <c r="U26" s="13">
        <f t="shared" si="1"/>
        <v>54.014222773616524</v>
      </c>
    </row>
    <row r="27" spans="1:21" ht="12.75">
      <c r="A27" s="1" t="s">
        <v>21</v>
      </c>
      <c r="B27" s="23">
        <f>+'6 Izvoz KN2'!B27-'5 Uvoz KN2'!B27</f>
        <v>93279407</v>
      </c>
      <c r="C27" s="23">
        <f>+'6 Izvoz KN2'!C27-'5 Uvoz KN2'!C27</f>
        <v>89080183</v>
      </c>
      <c r="D27" s="23">
        <f>+'6 Izvoz KN2'!D27-'5 Uvoz KN2'!D27</f>
        <v>33812786</v>
      </c>
      <c r="E27" s="23">
        <f>+'6 Izvoz KN2'!E27-'5 Uvoz KN2'!E27</f>
        <v>10927534</v>
      </c>
      <c r="F27" s="23">
        <f>+'6 Izvoz KN2'!F27-'5 Uvoz KN2'!F27</f>
        <v>-3080431</v>
      </c>
      <c r="G27" s="23">
        <f>+'6 Izvoz KN2'!G27-'5 Uvoz KN2'!G27</f>
        <v>-18986306</v>
      </c>
      <c r="H27" s="12"/>
      <c r="I27" s="13">
        <f t="shared" si="2"/>
        <v>-26.526119672269072</v>
      </c>
      <c r="J27" s="13">
        <f t="shared" si="0"/>
        <v>-24.096857427832926</v>
      </c>
      <c r="K27" s="13">
        <f t="shared" si="0"/>
        <v>-6.366156305544421</v>
      </c>
      <c r="L27" s="13">
        <f t="shared" si="0"/>
        <v>-1.8008046485944391</v>
      </c>
      <c r="M27" s="13">
        <f t="shared" si="0"/>
        <v>0.4655830799585701</v>
      </c>
      <c r="N27" s="13">
        <f t="shared" si="0"/>
        <v>2.3338543126960283</v>
      </c>
      <c r="O27" s="12"/>
      <c r="P27" s="51">
        <v>0</v>
      </c>
      <c r="Q27" s="13">
        <f t="shared" si="3"/>
        <v>-4.5017696135225265</v>
      </c>
      <c r="R27" s="13">
        <f t="shared" si="1"/>
        <v>-63.75107101613543</v>
      </c>
      <c r="S27" s="13">
        <f t="shared" si="1"/>
        <v>-88.28515923134032</v>
      </c>
      <c r="T27" s="13">
        <f t="shared" si="1"/>
        <v>-103.30236983603466</v>
      </c>
      <c r="U27" s="13">
        <f t="shared" si="1"/>
        <v>-120.35423102550384</v>
      </c>
    </row>
    <row r="28" spans="1:21" ht="12.75">
      <c r="A28" s="1" t="s">
        <v>28</v>
      </c>
      <c r="B28" s="23">
        <f>+'6 Izvoz KN2'!B28-'5 Uvoz KN2'!B28</f>
        <v>-48642194</v>
      </c>
      <c r="C28" s="23">
        <f>+'6 Izvoz KN2'!C28-'5 Uvoz KN2'!C28</f>
        <v>-50225590</v>
      </c>
      <c r="D28" s="23">
        <f>+'6 Izvoz KN2'!D28-'5 Uvoz KN2'!D28</f>
        <v>-54251985</v>
      </c>
      <c r="E28" s="23">
        <f>+'6 Izvoz KN2'!E28-'5 Uvoz KN2'!E28</f>
        <v>-47548356</v>
      </c>
      <c r="F28" s="23">
        <f>+'6 Izvoz KN2'!F28-'5 Uvoz KN2'!F28</f>
        <v>-29164480</v>
      </c>
      <c r="G28" s="23">
        <f>+'6 Izvoz KN2'!G28-'5 Uvoz KN2'!G28</f>
        <v>-51046055</v>
      </c>
      <c r="H28" s="12"/>
      <c r="I28" s="13">
        <f t="shared" si="2"/>
        <v>13.832513527511262</v>
      </c>
      <c r="J28" s="13">
        <f t="shared" si="0"/>
        <v>13.5863986882334</v>
      </c>
      <c r="K28" s="13">
        <f t="shared" si="0"/>
        <v>10.214379152195601</v>
      </c>
      <c r="L28" s="13">
        <f t="shared" si="0"/>
        <v>7.835738650442386</v>
      </c>
      <c r="M28" s="13">
        <f t="shared" si="0"/>
        <v>4.407983306164014</v>
      </c>
      <c r="N28" s="13">
        <f t="shared" si="0"/>
        <v>6.2747358863735085</v>
      </c>
      <c r="O28" s="12"/>
      <c r="P28" s="51">
        <v>0</v>
      </c>
      <c r="Q28" s="13">
        <f t="shared" si="3"/>
        <v>3.2551903394818</v>
      </c>
      <c r="R28" s="13">
        <f t="shared" si="1"/>
        <v>11.532767210294836</v>
      </c>
      <c r="S28" s="13">
        <f t="shared" si="1"/>
        <v>-2.2487431385187904</v>
      </c>
      <c r="T28" s="13">
        <f t="shared" si="1"/>
        <v>-40.04283606121879</v>
      </c>
      <c r="U28" s="13">
        <f t="shared" si="1"/>
        <v>4.941925522520634</v>
      </c>
    </row>
    <row r="29" spans="1:21" ht="12.75">
      <c r="A29" s="1" t="s">
        <v>22</v>
      </c>
      <c r="B29" s="23">
        <f>+'6 Izvoz KN2'!B29-'5 Uvoz KN2'!B29</f>
        <v>-15813128</v>
      </c>
      <c r="C29" s="23">
        <f>+'6 Izvoz KN2'!C29-'5 Uvoz KN2'!C29</f>
        <v>-10193464</v>
      </c>
      <c r="D29" s="23">
        <f>+'6 Izvoz KN2'!D29-'5 Uvoz KN2'!D29</f>
        <v>-35270967</v>
      </c>
      <c r="E29" s="23">
        <f>+'6 Izvoz KN2'!E29-'5 Uvoz KN2'!E29</f>
        <v>-52468708</v>
      </c>
      <c r="F29" s="23">
        <f>+'6 Izvoz KN2'!F29-'5 Uvoz KN2'!F29</f>
        <v>-52538652</v>
      </c>
      <c r="G29" s="23">
        <f>+'6 Izvoz KN2'!G29-'5 Uvoz KN2'!G29</f>
        <v>-56155543</v>
      </c>
      <c r="H29" s="12"/>
      <c r="I29" s="13">
        <f t="shared" si="2"/>
        <v>4.496822387827883</v>
      </c>
      <c r="J29" s="13">
        <f t="shared" si="0"/>
        <v>2.757408442950185</v>
      </c>
      <c r="K29" s="13">
        <f t="shared" si="0"/>
        <v>6.64069766299941</v>
      </c>
      <c r="L29" s="13">
        <f t="shared" si="0"/>
        <v>8.646588816117546</v>
      </c>
      <c r="M29" s="13">
        <f t="shared" si="0"/>
        <v>7.940806794578904</v>
      </c>
      <c r="N29" s="13">
        <f t="shared" si="0"/>
        <v>6.902809646717864</v>
      </c>
      <c r="O29" s="12"/>
      <c r="P29" s="51">
        <v>0</v>
      </c>
      <c r="Q29" s="13">
        <f t="shared" si="3"/>
        <v>-35.53796567004326</v>
      </c>
      <c r="R29" s="13">
        <f t="shared" si="1"/>
        <v>123.04864034490834</v>
      </c>
      <c r="S29" s="13">
        <f t="shared" si="1"/>
        <v>231.80473844264083</v>
      </c>
      <c r="T29" s="13">
        <f t="shared" si="1"/>
        <v>232.24705447271407</v>
      </c>
      <c r="U29" s="13">
        <f t="shared" si="1"/>
        <v>255.11976504585306</v>
      </c>
    </row>
    <row r="30" spans="2:21" ht="12.75">
      <c r="B30" s="6"/>
      <c r="C30" s="6"/>
      <c r="D30" s="6"/>
      <c r="E30" s="6"/>
      <c r="F30" s="6"/>
      <c r="G30" s="25"/>
      <c r="H30" s="12"/>
      <c r="I30" s="13"/>
      <c r="J30" s="13"/>
      <c r="K30" s="13"/>
      <c r="L30" s="13"/>
      <c r="M30" s="13"/>
      <c r="N30" s="13"/>
      <c r="O30" s="12"/>
      <c r="P30" s="51"/>
      <c r="Q30" s="13"/>
      <c r="R30" s="13"/>
      <c r="S30" s="13"/>
      <c r="T30" s="13"/>
      <c r="U30" s="13"/>
    </row>
    <row r="31" spans="1:21" ht="12.75">
      <c r="A31" s="7" t="s">
        <v>23</v>
      </c>
      <c r="B31" s="6">
        <f aca="true" t="shared" si="4" ref="B31:G31">+B6+B7+B10+B21</f>
        <v>429008</v>
      </c>
      <c r="C31" s="6">
        <f t="shared" si="4"/>
        <v>4415863</v>
      </c>
      <c r="D31" s="6">
        <f t="shared" si="4"/>
        <v>-20656402</v>
      </c>
      <c r="E31" s="6">
        <f t="shared" si="4"/>
        <v>-49925567</v>
      </c>
      <c r="F31" s="6">
        <f t="shared" si="4"/>
        <v>-45889951</v>
      </c>
      <c r="G31" s="25">
        <f t="shared" si="4"/>
        <v>-56366902</v>
      </c>
      <c r="H31" s="12"/>
      <c r="I31" s="13">
        <f t="shared" si="2"/>
        <v>-0.12199817638592846</v>
      </c>
      <c r="J31" s="13">
        <f t="shared" si="0"/>
        <v>-1.1945240517954772</v>
      </c>
      <c r="K31" s="13">
        <f t="shared" si="0"/>
        <v>3.8891170884931032</v>
      </c>
      <c r="L31" s="13">
        <f t="shared" si="0"/>
        <v>8.227491503326654</v>
      </c>
      <c r="M31" s="13">
        <f t="shared" si="0"/>
        <v>6.935907581026117</v>
      </c>
      <c r="N31" s="13">
        <f t="shared" si="0"/>
        <v>6.92879053597969</v>
      </c>
      <c r="O31" s="12"/>
      <c r="P31" s="51">
        <v>0</v>
      </c>
      <c r="Q31" s="13">
        <f t="shared" si="3"/>
        <v>929.3194998694662</v>
      </c>
      <c r="R31" s="13">
        <f t="shared" si="1"/>
        <v>-4914.9223324506775</v>
      </c>
      <c r="S31" s="13">
        <f t="shared" si="1"/>
        <v>-11737.444290083167</v>
      </c>
      <c r="T31" s="13">
        <f t="shared" si="1"/>
        <v>-10796.758801700667</v>
      </c>
      <c r="U31" s="13">
        <f t="shared" si="1"/>
        <v>-13238.89298101667</v>
      </c>
    </row>
    <row r="32" spans="1:21" ht="12.75">
      <c r="A32" s="8" t="s">
        <v>24</v>
      </c>
      <c r="B32" s="6">
        <f aca="true" t="shared" si="5" ref="B32:G32">+B12+B13+B25</f>
        <v>-141013429</v>
      </c>
      <c r="C32" s="6">
        <f t="shared" si="5"/>
        <v>-141709360</v>
      </c>
      <c r="D32" s="6">
        <f t="shared" si="5"/>
        <v>-156813949</v>
      </c>
      <c r="E32" s="6">
        <f t="shared" si="5"/>
        <v>-172729076</v>
      </c>
      <c r="F32" s="6">
        <f t="shared" si="5"/>
        <v>-192633020</v>
      </c>
      <c r="G32" s="25">
        <f t="shared" si="5"/>
        <v>-220836892</v>
      </c>
      <c r="H32" s="12"/>
      <c r="I32" s="13">
        <f t="shared" si="2"/>
        <v>40.10037384833523</v>
      </c>
      <c r="J32" s="13">
        <f t="shared" si="0"/>
        <v>38.33344442174586</v>
      </c>
      <c r="K32" s="13">
        <f t="shared" si="0"/>
        <v>29.524396783621178</v>
      </c>
      <c r="L32" s="13">
        <f t="shared" si="0"/>
        <v>28.46491468324163</v>
      </c>
      <c r="M32" s="13">
        <f t="shared" si="0"/>
        <v>29.114976038522155</v>
      </c>
      <c r="N32" s="13">
        <f t="shared" si="0"/>
        <v>27.145940489771263</v>
      </c>
      <c r="O32" s="12"/>
      <c r="P32" s="51">
        <v>0</v>
      </c>
      <c r="Q32" s="13">
        <f t="shared" si="3"/>
        <v>0.49352108159854424</v>
      </c>
      <c r="R32" s="13">
        <f t="shared" si="1"/>
        <v>11.204975378621569</v>
      </c>
      <c r="S32" s="13">
        <f t="shared" si="1"/>
        <v>22.49122457691601</v>
      </c>
      <c r="T32" s="13">
        <f t="shared" si="1"/>
        <v>36.606152595580085</v>
      </c>
      <c r="U32" s="13">
        <f t="shared" si="1"/>
        <v>56.60699379205934</v>
      </c>
    </row>
    <row r="33" spans="1:21" ht="12.75">
      <c r="A33" s="9" t="s">
        <v>25</v>
      </c>
      <c r="B33" s="6">
        <f aca="true" t="shared" si="6" ref="B33:G33">+B15+B16+B24</f>
        <v>-93243923</v>
      </c>
      <c r="C33" s="6">
        <f t="shared" si="6"/>
        <v>-104382386</v>
      </c>
      <c r="D33" s="6">
        <f t="shared" si="6"/>
        <v>-119776887</v>
      </c>
      <c r="E33" s="6">
        <f t="shared" si="6"/>
        <v>-107346644</v>
      </c>
      <c r="F33" s="6">
        <f t="shared" si="6"/>
        <v>-122974018</v>
      </c>
      <c r="G33" s="25">
        <f t="shared" si="6"/>
        <v>-169134702</v>
      </c>
      <c r="H33" s="12"/>
      <c r="I33" s="13">
        <f t="shared" si="2"/>
        <v>26.51602899029839</v>
      </c>
      <c r="J33" s="13">
        <f t="shared" si="0"/>
        <v>28.23621807578711</v>
      </c>
      <c r="K33" s="13">
        <f t="shared" si="0"/>
        <v>22.55118476287436</v>
      </c>
      <c r="L33" s="13">
        <f t="shared" si="0"/>
        <v>17.690206731565635</v>
      </c>
      <c r="M33" s="13">
        <f t="shared" si="0"/>
        <v>18.586562093200804</v>
      </c>
      <c r="N33" s="13">
        <f t="shared" si="0"/>
        <v>20.79055049935767</v>
      </c>
      <c r="O33" s="12"/>
      <c r="P33" s="51">
        <v>0</v>
      </c>
      <c r="Q33" s="13">
        <f t="shared" si="3"/>
        <v>11.945510915494182</v>
      </c>
      <c r="R33" s="13">
        <f t="shared" si="1"/>
        <v>28.455435106478745</v>
      </c>
      <c r="S33" s="13">
        <f t="shared" si="1"/>
        <v>15.124547044207915</v>
      </c>
      <c r="T33" s="13">
        <f t="shared" si="1"/>
        <v>31.88421726958012</v>
      </c>
      <c r="U33" s="13">
        <f t="shared" si="1"/>
        <v>81.38951747021625</v>
      </c>
    </row>
    <row r="34" spans="6:21" ht="12.75">
      <c r="F34" s="25"/>
      <c r="G34" s="25"/>
      <c r="H34" s="12"/>
      <c r="I34" s="13"/>
      <c r="J34" s="13"/>
      <c r="K34" s="13"/>
      <c r="L34" s="13"/>
      <c r="M34" s="13"/>
      <c r="N34" s="13"/>
      <c r="O34" s="12"/>
      <c r="P34" s="51"/>
      <c r="Q34" s="13"/>
      <c r="R34" s="13"/>
      <c r="S34" s="13"/>
      <c r="T34" s="13"/>
      <c r="U34" s="13"/>
    </row>
    <row r="35" spans="1:21" ht="12.75">
      <c r="A35" s="17" t="s">
        <v>26</v>
      </c>
      <c r="B35" s="18">
        <f aca="true" t="shared" si="7" ref="B35:G35">SUM(B6:B29)</f>
        <v>-351651158</v>
      </c>
      <c r="C35" s="18">
        <f t="shared" si="7"/>
        <v>-369675520</v>
      </c>
      <c r="D35" s="18">
        <f t="shared" si="7"/>
        <v>-531133456</v>
      </c>
      <c r="E35" s="18">
        <f t="shared" si="7"/>
        <v>-606813960</v>
      </c>
      <c r="F35" s="18">
        <f t="shared" si="7"/>
        <v>-661628640</v>
      </c>
      <c r="G35" s="18">
        <f t="shared" si="7"/>
        <v>-813517189</v>
      </c>
      <c r="H35" s="21"/>
      <c r="I35" s="20">
        <f t="shared" si="2"/>
        <v>100</v>
      </c>
      <c r="J35" s="20">
        <f t="shared" si="0"/>
        <v>100</v>
      </c>
      <c r="K35" s="20">
        <f t="shared" si="0"/>
        <v>100</v>
      </c>
      <c r="L35" s="20">
        <f t="shared" si="0"/>
        <v>100</v>
      </c>
      <c r="M35" s="20">
        <f t="shared" si="0"/>
        <v>100</v>
      </c>
      <c r="N35" s="20">
        <f t="shared" si="0"/>
        <v>100</v>
      </c>
      <c r="O35" s="21"/>
      <c r="P35" s="81">
        <v>0</v>
      </c>
      <c r="Q35" s="20">
        <f t="shared" si="3"/>
        <v>5.125637038283259</v>
      </c>
      <c r="R35" s="20">
        <f t="shared" si="1"/>
        <v>51.03987116686818</v>
      </c>
      <c r="S35" s="20">
        <f t="shared" si="1"/>
        <v>72.5613427384192</v>
      </c>
      <c r="T35" s="20">
        <f t="shared" si="1"/>
        <v>88.14914296400525</v>
      </c>
      <c r="U35" s="20">
        <f>+G35/$B35*100-100</f>
        <v>131.3421043817521</v>
      </c>
    </row>
    <row r="37" ht="12.75">
      <c r="A37" t="s">
        <v>59</v>
      </c>
    </row>
    <row r="39" spans="1:2" ht="12.75">
      <c r="A39" s="11" t="s">
        <v>131</v>
      </c>
      <c r="B39" s="11" t="s">
        <v>138</v>
      </c>
    </row>
    <row r="41" spans="1:21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  <c r="O41" s="29"/>
      <c r="P41" s="28">
        <v>2002</v>
      </c>
      <c r="Q41" s="28">
        <v>2003</v>
      </c>
      <c r="R41" s="28">
        <v>2004</v>
      </c>
      <c r="S41" s="28">
        <v>2005</v>
      </c>
      <c r="T41" s="28">
        <v>2006</v>
      </c>
      <c r="U41" s="28">
        <v>2007</v>
      </c>
    </row>
    <row r="42" spans="1:21" ht="12.75">
      <c r="A42" s="30"/>
      <c r="B42" s="30"/>
      <c r="C42" s="30"/>
      <c r="D42" s="30"/>
      <c r="E42" s="30"/>
      <c r="F42" s="30"/>
      <c r="G42" s="31" t="s">
        <v>29</v>
      </c>
      <c r="H42" s="30"/>
      <c r="I42" s="30"/>
      <c r="J42" s="30"/>
      <c r="K42" s="30"/>
      <c r="L42" s="30"/>
      <c r="M42" s="30"/>
      <c r="N42" s="31" t="s">
        <v>187</v>
      </c>
      <c r="O42" s="30"/>
      <c r="P42" s="30"/>
      <c r="Q42" s="30"/>
      <c r="R42" s="30"/>
      <c r="S42" s="30"/>
      <c r="T42" s="30"/>
      <c r="U42" s="31" t="s">
        <v>151</v>
      </c>
    </row>
    <row r="44" spans="1:21" ht="12.75">
      <c r="A44" t="s">
        <v>3</v>
      </c>
      <c r="B44" s="25">
        <v>32560754</v>
      </c>
      <c r="C44" s="25">
        <v>31244285</v>
      </c>
      <c r="D44" s="25">
        <v>25073708</v>
      </c>
      <c r="E44" s="25">
        <v>19038782</v>
      </c>
      <c r="F44" s="25">
        <v>17176217</v>
      </c>
      <c r="G44" s="25">
        <v>19813963</v>
      </c>
      <c r="I44" s="43">
        <v>-9.259390523605214</v>
      </c>
      <c r="J44" s="43">
        <v>-8.451813363243527</v>
      </c>
      <c r="K44" s="43">
        <v>-4.720792433003881</v>
      </c>
      <c r="L44" s="43">
        <v>-3.1374990120530515</v>
      </c>
      <c r="M44" s="43">
        <v>-2.596051011334697</v>
      </c>
      <c r="N44" s="43">
        <v>-2.4355924211455107</v>
      </c>
      <c r="P44" s="51">
        <v>0</v>
      </c>
      <c r="Q44" s="43">
        <v>-4.043115832022806</v>
      </c>
      <c r="R44" s="43">
        <v>-22.994080542483758</v>
      </c>
      <c r="S44" s="43">
        <v>-41.528436350091894</v>
      </c>
      <c r="T44" s="43">
        <v>-47.24871236089926</v>
      </c>
      <c r="U44" s="43">
        <v>-39.14771445403261</v>
      </c>
    </row>
    <row r="45" spans="1:21" ht="12.75">
      <c r="A45" t="s">
        <v>15</v>
      </c>
      <c r="B45" s="25">
        <v>32238752</v>
      </c>
      <c r="C45" s="25">
        <v>32547782</v>
      </c>
      <c r="D45" s="25">
        <v>28248044</v>
      </c>
      <c r="E45" s="25">
        <v>29512553</v>
      </c>
      <c r="F45" s="25">
        <v>27064139</v>
      </c>
      <c r="G45" s="25">
        <v>13994931</v>
      </c>
      <c r="I45" s="43">
        <v>-9.167821935624055</v>
      </c>
      <c r="J45" s="43">
        <v>-8.804419075409701</v>
      </c>
      <c r="K45" s="43">
        <v>-5.3184456149190495</v>
      </c>
      <c r="L45" s="43">
        <v>-4.863525717173679</v>
      </c>
      <c r="M45" s="43">
        <v>-4.090533172808239</v>
      </c>
      <c r="N45" s="43">
        <v>-1.7202993605092711</v>
      </c>
      <c r="P45" s="51">
        <v>0</v>
      </c>
      <c r="Q45" s="43">
        <v>0.9585668824897482</v>
      </c>
      <c r="R45" s="43">
        <v>-12.378605722702915</v>
      </c>
      <c r="S45" s="43">
        <v>-8.456279573105064</v>
      </c>
      <c r="T45" s="43">
        <v>-16.05090978707861</v>
      </c>
      <c r="U45" s="43">
        <v>-56.589724689094666</v>
      </c>
    </row>
    <row r="46" spans="1:21" ht="12.75">
      <c r="A46" t="s">
        <v>0</v>
      </c>
      <c r="B46" s="25">
        <v>2323331</v>
      </c>
      <c r="C46" s="25">
        <v>-2527267</v>
      </c>
      <c r="D46" s="25">
        <v>-9074511</v>
      </c>
      <c r="E46" s="25">
        <v>-12072027</v>
      </c>
      <c r="F46" s="25">
        <v>4493147</v>
      </c>
      <c r="G46" s="25">
        <v>5316604</v>
      </c>
      <c r="I46" s="43">
        <v>-0.6606919804313569</v>
      </c>
      <c r="J46" s="43">
        <v>0.6836446730365051</v>
      </c>
      <c r="K46" s="43">
        <v>1.7085180565240086</v>
      </c>
      <c r="L46" s="43">
        <v>1.989411548804843</v>
      </c>
      <c r="M46" s="43">
        <v>-0.6791040665954243</v>
      </c>
      <c r="N46" s="43">
        <v>-0.6535330871785673</v>
      </c>
      <c r="P46" s="51">
        <v>0</v>
      </c>
      <c r="Q46" s="43">
        <v>-208.77774195756007</v>
      </c>
      <c r="R46" s="43">
        <v>-490.58192741370044</v>
      </c>
      <c r="S46" s="43">
        <v>-619.5999622955145</v>
      </c>
      <c r="T46" s="43">
        <v>93.392461082816</v>
      </c>
      <c r="U46" s="43">
        <v>128.83540916038223</v>
      </c>
    </row>
    <row r="47" spans="1:21" ht="12.75">
      <c r="A47" t="s">
        <v>11</v>
      </c>
      <c r="B47" s="25">
        <v>74252</v>
      </c>
      <c r="C47" s="25">
        <v>262106</v>
      </c>
      <c r="D47" s="25">
        <v>-2440275</v>
      </c>
      <c r="E47" s="25">
        <v>-4974465</v>
      </c>
      <c r="F47" s="25">
        <v>-2918236</v>
      </c>
      <c r="G47" s="25">
        <v>3789224</v>
      </c>
      <c r="I47" s="43">
        <v>-0.021115243988475647</v>
      </c>
      <c r="J47" s="43">
        <v>-0.0709016382799705</v>
      </c>
      <c r="K47" s="43">
        <v>0.4594466743589957</v>
      </c>
      <c r="L47" s="43">
        <v>0.8197677258446725</v>
      </c>
      <c r="M47" s="43">
        <v>0.44106857284775336</v>
      </c>
      <c r="N47" s="43">
        <v>-0.46578290554104074</v>
      </c>
      <c r="P47" s="51">
        <v>0</v>
      </c>
      <c r="Q47" s="43">
        <v>252.9952055163497</v>
      </c>
      <c r="R47" s="43">
        <v>-3386.4771319291067</v>
      </c>
      <c r="S47" s="43">
        <v>-6799.435705435543</v>
      </c>
      <c r="T47" s="43">
        <v>-4030.1783116953084</v>
      </c>
      <c r="U47" s="43">
        <v>5003.1945267467545</v>
      </c>
    </row>
    <row r="48" spans="1:21" ht="12.75">
      <c r="A48" t="s">
        <v>13</v>
      </c>
      <c r="B48" s="25">
        <v>-160924</v>
      </c>
      <c r="C48" s="25">
        <v>-255838</v>
      </c>
      <c r="D48" s="25">
        <v>-221114</v>
      </c>
      <c r="E48" s="25">
        <v>-292775</v>
      </c>
      <c r="F48" s="25">
        <v>-320697</v>
      </c>
      <c r="G48" s="25">
        <v>-467937</v>
      </c>
      <c r="I48" s="43">
        <v>0.04576239729032827</v>
      </c>
      <c r="J48" s="43">
        <v>0.06920609728228691</v>
      </c>
      <c r="K48" s="43">
        <v>0.04163059161537736</v>
      </c>
      <c r="L48" s="43">
        <v>0.048247901218356946</v>
      </c>
      <c r="M48" s="43">
        <v>0.048470846122985245</v>
      </c>
      <c r="N48" s="43">
        <v>0.057520235137895774</v>
      </c>
      <c r="P48" s="51">
        <v>0</v>
      </c>
      <c r="Q48" s="43">
        <v>58.98063682235093</v>
      </c>
      <c r="R48" s="43">
        <v>37.40274912381</v>
      </c>
      <c r="S48" s="43">
        <v>81.93370783723995</v>
      </c>
      <c r="T48" s="43">
        <v>99.28475553677512</v>
      </c>
      <c r="U48" s="43">
        <v>190.78136263080705</v>
      </c>
    </row>
    <row r="49" spans="1:21" ht="12.75">
      <c r="A49" t="s">
        <v>12</v>
      </c>
      <c r="B49" s="25">
        <v>-3580619</v>
      </c>
      <c r="C49" s="25">
        <v>-3328912</v>
      </c>
      <c r="D49" s="25">
        <v>-4301137</v>
      </c>
      <c r="E49" s="25">
        <v>-5208019</v>
      </c>
      <c r="F49" s="25">
        <v>-3199041</v>
      </c>
      <c r="G49" s="25">
        <v>-3677026</v>
      </c>
      <c r="I49" s="43">
        <v>1.0182304020736368</v>
      </c>
      <c r="J49" s="43">
        <v>0.9004956562987996</v>
      </c>
      <c r="K49" s="43">
        <v>0.8098034404370115</v>
      </c>
      <c r="L49" s="43">
        <v>0.8582562932467803</v>
      </c>
      <c r="M49" s="43">
        <v>0.4835100548247126</v>
      </c>
      <c r="N49" s="43">
        <v>0.4519911871216774</v>
      </c>
      <c r="P49" s="51">
        <v>0</v>
      </c>
      <c r="Q49" s="43">
        <v>-7.029706316142551</v>
      </c>
      <c r="R49" s="43">
        <v>20.122721797543946</v>
      </c>
      <c r="S49" s="43">
        <v>45.45024198329955</v>
      </c>
      <c r="T49" s="43">
        <v>-10.656760744441115</v>
      </c>
      <c r="U49" s="43">
        <v>2.6924674197394296</v>
      </c>
    </row>
    <row r="50" spans="1:21" ht="12.75">
      <c r="A50" t="s">
        <v>4</v>
      </c>
      <c r="B50" s="25">
        <v>-3656777</v>
      </c>
      <c r="C50" s="25">
        <v>-3817710</v>
      </c>
      <c r="D50" s="25">
        <v>-3763652</v>
      </c>
      <c r="E50" s="25">
        <v>-3812551</v>
      </c>
      <c r="F50" s="25">
        <v>-3980130</v>
      </c>
      <c r="G50" s="25">
        <v>-4111541</v>
      </c>
      <c r="I50" s="43">
        <v>1.0398876604865326</v>
      </c>
      <c r="J50" s="43">
        <v>1.0327191803233278</v>
      </c>
      <c r="K50" s="43">
        <v>0.7086075933427926</v>
      </c>
      <c r="L50" s="43">
        <v>0.6282899292560772</v>
      </c>
      <c r="M50" s="43">
        <v>0.601565554961466</v>
      </c>
      <c r="N50" s="43">
        <v>0.5054030886617198</v>
      </c>
      <c r="P50" s="51">
        <v>0</v>
      </c>
      <c r="Q50" s="43">
        <v>4.400951985860772</v>
      </c>
      <c r="R50" s="43">
        <v>2.922655660982329</v>
      </c>
      <c r="S50" s="43">
        <v>4.2598714660478265</v>
      </c>
      <c r="T50" s="43">
        <v>8.842568195982409</v>
      </c>
      <c r="U50" s="43">
        <v>12.436197230512008</v>
      </c>
    </row>
    <row r="51" spans="1:21" ht="12.75">
      <c r="A51" t="s">
        <v>21</v>
      </c>
      <c r="B51" s="25">
        <v>93279407</v>
      </c>
      <c r="C51" s="25">
        <v>89080183</v>
      </c>
      <c r="D51" s="25">
        <v>33812786</v>
      </c>
      <c r="E51" s="25">
        <v>10927534</v>
      </c>
      <c r="F51" s="25">
        <v>-3080431</v>
      </c>
      <c r="G51" s="25">
        <v>-18986306</v>
      </c>
      <c r="I51" s="43">
        <v>-26.526119672269072</v>
      </c>
      <c r="J51" s="43">
        <v>-24.096857427832926</v>
      </c>
      <c r="K51" s="43">
        <v>-6.366156305544421</v>
      </c>
      <c r="L51" s="43">
        <v>-1.8008046485944391</v>
      </c>
      <c r="M51" s="43">
        <v>0.4655830799585701</v>
      </c>
      <c r="N51" s="43">
        <v>2.3338543126960283</v>
      </c>
      <c r="P51" s="51">
        <v>0</v>
      </c>
      <c r="Q51" s="43">
        <v>-4.5017696135225265</v>
      </c>
      <c r="R51" s="43">
        <v>-63.75107101613543</v>
      </c>
      <c r="S51" s="43">
        <v>-88.28515923134032</v>
      </c>
      <c r="T51" s="43">
        <v>-103.30236983603466</v>
      </c>
      <c r="U51" s="43">
        <v>-120.35423102550384</v>
      </c>
    </row>
    <row r="52" spans="1:21" ht="12.75">
      <c r="A52" t="s">
        <v>16</v>
      </c>
      <c r="B52" s="25">
        <v>-14107755</v>
      </c>
      <c r="C52" s="25">
        <v>-16213685</v>
      </c>
      <c r="D52" s="25">
        <v>-16959026</v>
      </c>
      <c r="E52" s="25">
        <v>-5276946</v>
      </c>
      <c r="F52" s="25">
        <v>-11692727</v>
      </c>
      <c r="G52" s="25">
        <v>-24053277</v>
      </c>
      <c r="I52" s="43">
        <v>4.011860811219055</v>
      </c>
      <c r="J52" s="43">
        <v>4.3859233632781525</v>
      </c>
      <c r="K52" s="43">
        <v>3.1929877149369403</v>
      </c>
      <c r="L52" s="43">
        <v>0.8696151288279524</v>
      </c>
      <c r="M52" s="43">
        <v>1.7672643372874548</v>
      </c>
      <c r="N52" s="43">
        <v>2.956701754460409</v>
      </c>
      <c r="P52" s="51">
        <v>0</v>
      </c>
      <c r="Q52" s="43">
        <v>14.927463653855625</v>
      </c>
      <c r="R52" s="43">
        <v>20.210664276491897</v>
      </c>
      <c r="S52" s="43">
        <v>-62.59542358086031</v>
      </c>
      <c r="T52" s="43">
        <v>-17.11844301237157</v>
      </c>
      <c r="U52" s="43">
        <v>70.49684375721012</v>
      </c>
    </row>
    <row r="53" spans="1:21" ht="12.75">
      <c r="A53" t="s">
        <v>8</v>
      </c>
      <c r="B53" s="25">
        <v>-16830700</v>
      </c>
      <c r="C53" s="25">
        <v>-13490872</v>
      </c>
      <c r="D53" s="25">
        <v>-15631821</v>
      </c>
      <c r="E53" s="25">
        <v>-18580744</v>
      </c>
      <c r="F53" s="25">
        <v>-20655896</v>
      </c>
      <c r="G53" s="25">
        <v>-25423446</v>
      </c>
      <c r="I53" s="43">
        <v>4.786192115994681</v>
      </c>
      <c r="J53" s="43">
        <v>3.6493820310308887</v>
      </c>
      <c r="K53" s="43">
        <v>2.9431060731372947</v>
      </c>
      <c r="L53" s="43">
        <v>3.062016569295802</v>
      </c>
      <c r="M53" s="43">
        <v>3.121977307391046</v>
      </c>
      <c r="N53" s="43">
        <v>3.125127083209055</v>
      </c>
      <c r="P53" s="51">
        <v>0</v>
      </c>
      <c r="Q53" s="43">
        <v>-19.843666632998037</v>
      </c>
      <c r="R53" s="43">
        <v>-7.123167782682842</v>
      </c>
      <c r="S53" s="43">
        <v>10.397927596594329</v>
      </c>
      <c r="T53" s="43">
        <v>22.727492023504652</v>
      </c>
      <c r="U53" s="43">
        <v>51.054002507322934</v>
      </c>
    </row>
    <row r="54" spans="1:21" ht="12.75">
      <c r="A54" t="s">
        <v>10</v>
      </c>
      <c r="B54" s="25">
        <v>-22105652</v>
      </c>
      <c r="C54" s="25">
        <v>-20681384</v>
      </c>
      <c r="D54" s="25">
        <v>-18952010</v>
      </c>
      <c r="E54" s="25">
        <v>-18863376</v>
      </c>
      <c r="F54" s="25">
        <v>-18530159</v>
      </c>
      <c r="G54" s="25">
        <v>-27657608</v>
      </c>
      <c r="I54" s="43">
        <v>6.286244619731922</v>
      </c>
      <c r="J54" s="43">
        <v>5.594469441741774</v>
      </c>
      <c r="K54" s="43">
        <v>3.56821996165122</v>
      </c>
      <c r="L54" s="43">
        <v>3.1085929532669287</v>
      </c>
      <c r="M54" s="43">
        <v>2.8006887670400724</v>
      </c>
      <c r="N54" s="43">
        <v>3.3997570517222346</v>
      </c>
      <c r="P54" s="51">
        <v>0</v>
      </c>
      <c r="Q54" s="43">
        <v>-6.443003807352071</v>
      </c>
      <c r="R54" s="43">
        <v>-14.266224764598661</v>
      </c>
      <c r="S54" s="43">
        <v>-14.667181044920099</v>
      </c>
      <c r="T54" s="43">
        <v>-16.17456476741785</v>
      </c>
      <c r="U54" s="43">
        <v>25.11554963409357</v>
      </c>
    </row>
    <row r="55" spans="1:21" ht="12.75">
      <c r="A55" t="s">
        <v>2</v>
      </c>
      <c r="B55" s="25">
        <v>-20087838</v>
      </c>
      <c r="C55" s="25">
        <v>-21291596</v>
      </c>
      <c r="D55" s="25">
        <v>-23269211</v>
      </c>
      <c r="E55" s="25">
        <v>-22930950</v>
      </c>
      <c r="F55" s="25">
        <v>-28154413</v>
      </c>
      <c r="G55" s="25">
        <v>-29914341</v>
      </c>
      <c r="I55" s="43">
        <v>5.712433342818681</v>
      </c>
      <c r="J55" s="43">
        <v>5.759536363132728</v>
      </c>
      <c r="K55" s="43">
        <v>4.38104787735307</v>
      </c>
      <c r="L55" s="43">
        <v>3.7789094370867806</v>
      </c>
      <c r="M55" s="43">
        <v>4.25531957020482</v>
      </c>
      <c r="N55" s="43">
        <v>3.6771615160057793</v>
      </c>
      <c r="P55" s="51">
        <v>0</v>
      </c>
      <c r="Q55" s="43">
        <v>5.992471663700201</v>
      </c>
      <c r="R55" s="43">
        <v>15.837309122066799</v>
      </c>
      <c r="S55" s="43">
        <v>14.153399683928143</v>
      </c>
      <c r="T55" s="43">
        <v>40.15651161663092</v>
      </c>
      <c r="U55" s="43">
        <v>48.9176734698876</v>
      </c>
    </row>
    <row r="56" spans="1:21" ht="12.75">
      <c r="A56" t="s">
        <v>5</v>
      </c>
      <c r="B56" s="25">
        <v>-23603722</v>
      </c>
      <c r="C56" s="25">
        <v>-23163887</v>
      </c>
      <c r="D56" s="25">
        <v>-22859511</v>
      </c>
      <c r="E56" s="25">
        <v>-22553169</v>
      </c>
      <c r="F56" s="25">
        <v>-25684499</v>
      </c>
      <c r="G56" s="25">
        <v>-33796980</v>
      </c>
      <c r="I56" s="43">
        <v>6.712254876180444</v>
      </c>
      <c r="J56" s="43">
        <v>6.266005117136239</v>
      </c>
      <c r="K56" s="43">
        <v>4.303910955291055</v>
      </c>
      <c r="L56" s="43">
        <v>3.7166529590057555</v>
      </c>
      <c r="M56" s="43">
        <v>3.8820113651670223</v>
      </c>
      <c r="N56" s="43">
        <v>4.154427276643567</v>
      </c>
      <c r="P56" s="51">
        <v>0</v>
      </c>
      <c r="Q56" s="43">
        <v>-1.8634137446628074</v>
      </c>
      <c r="R56" s="43">
        <v>-3.1529391847607684</v>
      </c>
      <c r="S56" s="43">
        <v>-4.450793819720474</v>
      </c>
      <c r="T56" s="43">
        <v>8.815461392063511</v>
      </c>
      <c r="U56" s="43">
        <v>43.18496040582073</v>
      </c>
    </row>
    <row r="57" spans="1:21" ht="12.75">
      <c r="A57" t="s">
        <v>14</v>
      </c>
      <c r="B57" s="25">
        <v>-34246720</v>
      </c>
      <c r="C57" s="25">
        <v>-34380976</v>
      </c>
      <c r="D57" s="25">
        <v>-33938653</v>
      </c>
      <c r="E57" s="25">
        <v>-36936771</v>
      </c>
      <c r="F57" s="25">
        <v>-43329008</v>
      </c>
      <c r="G57" s="25">
        <v>-41404925</v>
      </c>
      <c r="I57" s="43">
        <v>9.738833278632343</v>
      </c>
      <c r="J57" s="43">
        <v>9.300311797762536</v>
      </c>
      <c r="K57" s="43">
        <v>6.38985411606231</v>
      </c>
      <c r="L57" s="43">
        <v>6.087000865965575</v>
      </c>
      <c r="M57" s="43">
        <v>6.5488410537971875</v>
      </c>
      <c r="N57" s="43">
        <v>5.089618948420278</v>
      </c>
      <c r="P57" s="51">
        <v>0</v>
      </c>
      <c r="Q57" s="43">
        <v>0.3920258640827541</v>
      </c>
      <c r="R57" s="43">
        <v>-0.8995518402930287</v>
      </c>
      <c r="S57" s="43">
        <v>7.854915740835921</v>
      </c>
      <c r="T57" s="43">
        <v>26.520168938806393</v>
      </c>
      <c r="U57" s="43">
        <v>20.901870310499817</v>
      </c>
    </row>
    <row r="58" spans="1:21" ht="12.75">
      <c r="A58" t="s">
        <v>20</v>
      </c>
      <c r="B58" s="25">
        <v>-32051273</v>
      </c>
      <c r="C58" s="25">
        <v>-38472240</v>
      </c>
      <c r="D58" s="25">
        <v>-43282779</v>
      </c>
      <c r="E58" s="25">
        <v>-46072447</v>
      </c>
      <c r="F58" s="25">
        <v>-48473846</v>
      </c>
      <c r="G58" s="25">
        <v>-49363519</v>
      </c>
      <c r="I58" s="43">
        <v>9.114508020474085</v>
      </c>
      <c r="J58" s="43">
        <v>10.40702938620334</v>
      </c>
      <c r="K58" s="43">
        <v>8.149134367464889</v>
      </c>
      <c r="L58" s="43">
        <v>7.5925159994671185</v>
      </c>
      <c r="M58" s="43">
        <v>7.326443123743857</v>
      </c>
      <c r="N58" s="43">
        <v>6.067913458679236</v>
      </c>
      <c r="P58" s="51">
        <v>0</v>
      </c>
      <c r="Q58" s="43">
        <v>20.033422697438567</v>
      </c>
      <c r="R58" s="43">
        <v>35.042308615947945</v>
      </c>
      <c r="S58" s="43">
        <v>43.746075233891645</v>
      </c>
      <c r="T58" s="43">
        <v>51.23844222973608</v>
      </c>
      <c r="U58" s="43">
        <v>54.014222773616524</v>
      </c>
    </row>
    <row r="59" spans="1:21" ht="12.75">
      <c r="A59" t="s">
        <v>28</v>
      </c>
      <c r="B59" s="25">
        <v>-48642194</v>
      </c>
      <c r="C59" s="25">
        <v>-50225590</v>
      </c>
      <c r="D59" s="25">
        <v>-54251985</v>
      </c>
      <c r="E59" s="25">
        <v>-47548356</v>
      </c>
      <c r="F59" s="25">
        <v>-29164480</v>
      </c>
      <c r="G59" s="25">
        <v>-51046055</v>
      </c>
      <c r="I59" s="43">
        <v>13.832513527511262</v>
      </c>
      <c r="J59" s="43">
        <v>13.5863986882334</v>
      </c>
      <c r="K59" s="43">
        <v>10.214379152195601</v>
      </c>
      <c r="L59" s="43">
        <v>7.835738650442386</v>
      </c>
      <c r="M59" s="43">
        <v>4.407983306164014</v>
      </c>
      <c r="N59" s="43">
        <v>6.2747358863735085</v>
      </c>
      <c r="P59" s="51">
        <v>0</v>
      </c>
      <c r="Q59" s="43">
        <v>3.2551903394818</v>
      </c>
      <c r="R59" s="43">
        <v>11.532767210294836</v>
      </c>
      <c r="S59" s="43">
        <v>-2.2487431385187904</v>
      </c>
      <c r="T59" s="43">
        <v>-40.04283606121879</v>
      </c>
      <c r="U59" s="43">
        <v>4.941925522520634</v>
      </c>
    </row>
    <row r="60" spans="1:21" ht="12.75">
      <c r="A60" t="s">
        <v>22</v>
      </c>
      <c r="B60" s="25">
        <v>-15813128</v>
      </c>
      <c r="C60" s="25">
        <v>-10193464</v>
      </c>
      <c r="D60" s="25">
        <v>-35270967</v>
      </c>
      <c r="E60" s="25">
        <v>-52468708</v>
      </c>
      <c r="F60" s="25">
        <v>-52538652</v>
      </c>
      <c r="G60" s="25">
        <v>-56155543</v>
      </c>
      <c r="I60" s="43">
        <v>4.496822387827883</v>
      </c>
      <c r="J60" s="43">
        <v>2.757408442950185</v>
      </c>
      <c r="K60" s="43">
        <v>6.64069766299941</v>
      </c>
      <c r="L60" s="43">
        <v>8.646588816117546</v>
      </c>
      <c r="M60" s="43">
        <v>7.940806794578904</v>
      </c>
      <c r="N60" s="43">
        <v>6.902809646717864</v>
      </c>
      <c r="P60" s="51">
        <v>0</v>
      </c>
      <c r="Q60" s="43">
        <v>-35.53796567004326</v>
      </c>
      <c r="R60" s="43">
        <v>123.04864034490834</v>
      </c>
      <c r="S60" s="43">
        <v>231.80473844264083</v>
      </c>
      <c r="T60" s="43">
        <v>232.24705447271407</v>
      </c>
      <c r="U60" s="43">
        <v>255.11976504585306</v>
      </c>
    </row>
    <row r="61" spans="1:21" ht="12.75">
      <c r="A61" t="s">
        <v>17</v>
      </c>
      <c r="B61" s="25">
        <v>-34612354</v>
      </c>
      <c r="C61" s="25">
        <v>-37569151</v>
      </c>
      <c r="D61" s="25">
        <v>-40346233</v>
      </c>
      <c r="E61" s="25">
        <v>-43935639</v>
      </c>
      <c r="F61" s="25">
        <v>-48095942</v>
      </c>
      <c r="G61" s="25">
        <v>-56492525</v>
      </c>
      <c r="I61" s="43">
        <v>9.842809617592671</v>
      </c>
      <c r="J61" s="43">
        <v>10.162737040310379</v>
      </c>
      <c r="K61" s="43">
        <v>7.596251477707705</v>
      </c>
      <c r="L61" s="43">
        <v>7.240380395994844</v>
      </c>
      <c r="M61" s="43">
        <v>7.269325886497295</v>
      </c>
      <c r="N61" s="43">
        <v>6.9442324961126305</v>
      </c>
      <c r="P61" s="51">
        <v>0</v>
      </c>
      <c r="Q61" s="43">
        <v>8.542605914639594</v>
      </c>
      <c r="R61" s="43">
        <v>16.565989704138588</v>
      </c>
      <c r="S61" s="43">
        <v>26.936292746803645</v>
      </c>
      <c r="T61" s="43">
        <v>38.95599819648211</v>
      </c>
      <c r="U61" s="43">
        <v>63.21491742514826</v>
      </c>
    </row>
    <row r="62" spans="1:21" ht="12.75">
      <c r="A62" t="s">
        <v>19</v>
      </c>
      <c r="B62" s="25">
        <v>-29757554</v>
      </c>
      <c r="C62" s="25">
        <v>-29977419</v>
      </c>
      <c r="D62" s="25">
        <v>-31244968</v>
      </c>
      <c r="E62" s="25">
        <v>-38490191</v>
      </c>
      <c r="F62" s="25">
        <v>-44920103</v>
      </c>
      <c r="G62" s="25">
        <v>-57220414</v>
      </c>
      <c r="I62" s="43">
        <v>8.462236885339646</v>
      </c>
      <c r="J62" s="43">
        <v>8.109116611237877</v>
      </c>
      <c r="K62" s="43">
        <v>5.882696269089854</v>
      </c>
      <c r="L62" s="43">
        <v>6.342996954124128</v>
      </c>
      <c r="M62" s="43">
        <v>6.789322632708282</v>
      </c>
      <c r="N62" s="43">
        <v>7.03370681943882</v>
      </c>
      <c r="P62" s="51">
        <v>0</v>
      </c>
      <c r="Q62" s="43">
        <v>0.7388544098752163</v>
      </c>
      <c r="R62" s="43">
        <v>4.9984417402048535</v>
      </c>
      <c r="S62" s="43">
        <v>29.34595027534857</v>
      </c>
      <c r="T62" s="43">
        <v>50.95361332453601</v>
      </c>
      <c r="U62" s="43">
        <v>92.28870087911122</v>
      </c>
    </row>
    <row r="63" spans="1:21" ht="12.75">
      <c r="A63" t="s">
        <v>18</v>
      </c>
      <c r="B63" s="25">
        <v>-28131458</v>
      </c>
      <c r="C63" s="25">
        <v>-33439818</v>
      </c>
      <c r="D63" s="25">
        <v>-39373130</v>
      </c>
      <c r="E63" s="25">
        <v>-47319644</v>
      </c>
      <c r="F63" s="25">
        <v>-51037403</v>
      </c>
      <c r="G63" s="25">
        <v>-60430349</v>
      </c>
      <c r="I63" s="43">
        <v>7.999819525690286</v>
      </c>
      <c r="J63" s="43">
        <v>9.045721501926879</v>
      </c>
      <c r="K63" s="43">
        <v>7.413038955693276</v>
      </c>
      <c r="L63" s="43">
        <v>7.798048021176046</v>
      </c>
      <c r="M63" s="43">
        <v>7.713904736651061</v>
      </c>
      <c r="N63" s="43">
        <v>7.428281764308239</v>
      </c>
      <c r="P63" s="51">
        <v>0</v>
      </c>
      <c r="Q63" s="43">
        <v>18.869836039070577</v>
      </c>
      <c r="R63" s="43">
        <v>39.96121352828567</v>
      </c>
      <c r="S63" s="43">
        <v>68.20899933448169</v>
      </c>
      <c r="T63" s="43">
        <v>81.42466344972237</v>
      </c>
      <c r="U63" s="43">
        <v>114.8141379661161</v>
      </c>
    </row>
    <row r="64" spans="1:21" ht="12.75">
      <c r="A64" t="s">
        <v>1</v>
      </c>
      <c r="B64" s="25">
        <v>-30476298</v>
      </c>
      <c r="C64" s="25">
        <v>-21786942</v>
      </c>
      <c r="D64" s="25">
        <v>-36066283</v>
      </c>
      <c r="E64" s="25">
        <v>-63553542</v>
      </c>
      <c r="F64" s="25">
        <v>-73467107</v>
      </c>
      <c r="G64" s="25">
        <v>-71566896</v>
      </c>
      <c r="I64" s="43">
        <v>8.666628079182951</v>
      </c>
      <c r="J64" s="43">
        <v>5.8935311702543896</v>
      </c>
      <c r="K64" s="43">
        <v>6.790437053545352</v>
      </c>
      <c r="L64" s="43">
        <v>10.473315742439413</v>
      </c>
      <c r="M64" s="43">
        <v>11.103979265468315</v>
      </c>
      <c r="N64" s="43">
        <v>8.797219895005808</v>
      </c>
      <c r="P64" s="51">
        <v>0</v>
      </c>
      <c r="Q64" s="43">
        <v>-28.511848781633518</v>
      </c>
      <c r="R64" s="43">
        <v>18.34207356812169</v>
      </c>
      <c r="S64" s="43">
        <v>108.5343239523383</v>
      </c>
      <c r="T64" s="43">
        <v>141.06309434302028</v>
      </c>
      <c r="U64" s="43">
        <v>134.82804899728964</v>
      </c>
    </row>
    <row r="65" spans="1:21" ht="12.75">
      <c r="A65" t="s">
        <v>6</v>
      </c>
      <c r="B65" s="25">
        <v>-44953132</v>
      </c>
      <c r="C65" s="25">
        <v>-48616535</v>
      </c>
      <c r="D65" s="25">
        <v>-53463612</v>
      </c>
      <c r="E65" s="25">
        <v>-57372878</v>
      </c>
      <c r="F65" s="25">
        <v>-69361552</v>
      </c>
      <c r="G65" s="25">
        <v>-80015388</v>
      </c>
      <c r="I65" s="43">
        <v>12.783444893419063</v>
      </c>
      <c r="J65" s="43">
        <v>13.151137245982639</v>
      </c>
      <c r="K65" s="43">
        <v>10.065946966067225</v>
      </c>
      <c r="L65" s="43">
        <v>9.454772266610346</v>
      </c>
      <c r="M65" s="43">
        <v>10.483456701632505</v>
      </c>
      <c r="N65" s="43">
        <v>9.8357341531231</v>
      </c>
      <c r="P65" s="51">
        <v>0</v>
      </c>
      <c r="Q65" s="43">
        <v>8.149383228736994</v>
      </c>
      <c r="R65" s="43">
        <v>18.931895557355148</v>
      </c>
      <c r="S65" s="43">
        <v>27.628210643921307</v>
      </c>
      <c r="T65" s="43">
        <v>54.297484767023576</v>
      </c>
      <c r="U65" s="43">
        <v>77.99735956106463</v>
      </c>
    </row>
    <row r="66" spans="1:21" ht="12.75">
      <c r="A66" t="s">
        <v>9</v>
      </c>
      <c r="B66" s="25">
        <v>-43006813</v>
      </c>
      <c r="C66" s="25">
        <v>-50261184</v>
      </c>
      <c r="D66" s="25">
        <v>-61451747</v>
      </c>
      <c r="E66" s="25">
        <v>-41163624</v>
      </c>
      <c r="F66" s="25">
        <v>-53406456</v>
      </c>
      <c r="G66" s="25">
        <v>-81046745</v>
      </c>
      <c r="I66" s="43">
        <v>12.229964844876182</v>
      </c>
      <c r="J66" s="43">
        <v>13.59602713211846</v>
      </c>
      <c r="K66" s="43">
        <v>11.569925845529866</v>
      </c>
      <c r="L66" s="43">
        <v>6.78356575712266</v>
      </c>
      <c r="M66" s="43">
        <v>8.071968589509668</v>
      </c>
      <c r="N66" s="43">
        <v>9.962511683327198</v>
      </c>
      <c r="P66" s="51">
        <v>0</v>
      </c>
      <c r="Q66" s="43">
        <v>16.867957641967095</v>
      </c>
      <c r="R66" s="43">
        <v>42.88840003094393</v>
      </c>
      <c r="S66" s="43">
        <v>-4.285806995277696</v>
      </c>
      <c r="T66" s="43">
        <v>24.181384935451973</v>
      </c>
      <c r="U66" s="43">
        <v>88.45094380743814</v>
      </c>
    </row>
    <row r="67" spans="1:21" ht="12.75">
      <c r="A67" t="s">
        <v>7</v>
      </c>
      <c r="B67" s="25">
        <v>-66302743</v>
      </c>
      <c r="C67" s="25">
        <v>-63115406</v>
      </c>
      <c r="D67" s="25">
        <v>-72105369</v>
      </c>
      <c r="E67" s="25">
        <v>-76866007</v>
      </c>
      <c r="F67" s="25">
        <v>-78351365</v>
      </c>
      <c r="G67" s="25">
        <v>-83601090</v>
      </c>
      <c r="I67" s="43">
        <v>18.85469206957652</v>
      </c>
      <c r="J67" s="43">
        <v>17.073190564525344</v>
      </c>
      <c r="K67" s="43">
        <v>13.575753548464098</v>
      </c>
      <c r="L67" s="43">
        <v>12.667145462507158</v>
      </c>
      <c r="M67" s="43">
        <v>11.842196704181367</v>
      </c>
      <c r="N67" s="43">
        <v>10.276499517209341</v>
      </c>
      <c r="P67" s="51">
        <v>0</v>
      </c>
      <c r="Q67" s="43">
        <v>-4.807247567419651</v>
      </c>
      <c r="R67" s="43">
        <v>8.751713334092372</v>
      </c>
      <c r="S67" s="43">
        <v>15.931865744981309</v>
      </c>
      <c r="T67" s="43">
        <v>18.172132033813455</v>
      </c>
      <c r="U67" s="43">
        <v>26.089941708746494</v>
      </c>
    </row>
    <row r="68" spans="2:21" ht="12.75">
      <c r="B68" s="25"/>
      <c r="C68" s="25"/>
      <c r="D68" s="25"/>
      <c r="E68" s="25"/>
      <c r="F68" s="25"/>
      <c r="G68" s="25"/>
      <c r="I68" s="43"/>
      <c r="J68" s="43"/>
      <c r="K68" s="43"/>
      <c r="L68" s="43"/>
      <c r="M68" s="43"/>
      <c r="N68" s="43"/>
      <c r="P68" s="51"/>
      <c r="Q68" s="43"/>
      <c r="R68" s="43"/>
      <c r="S68" s="43"/>
      <c r="T68" s="43"/>
      <c r="U68" s="43"/>
    </row>
    <row r="69" spans="1:21" ht="12.75">
      <c r="A69" t="s">
        <v>23</v>
      </c>
      <c r="B69" s="25">
        <v>429008</v>
      </c>
      <c r="C69" s="25">
        <v>4415863</v>
      </c>
      <c r="D69" s="25">
        <v>-20656402</v>
      </c>
      <c r="E69" s="25">
        <v>-49925567</v>
      </c>
      <c r="F69" s="25">
        <v>-45889951</v>
      </c>
      <c r="G69" s="25">
        <v>-56366902</v>
      </c>
      <c r="I69" s="43">
        <v>-0.12199817638592846</v>
      </c>
      <c r="J69" s="43">
        <v>-1.1945240517954772</v>
      </c>
      <c r="K69" s="43">
        <v>3.8891170884931032</v>
      </c>
      <c r="L69" s="43">
        <v>8.227491503326654</v>
      </c>
      <c r="M69" s="43">
        <v>6.935907581026117</v>
      </c>
      <c r="N69" s="43">
        <v>6.92879053597969</v>
      </c>
      <c r="P69" s="51">
        <v>0</v>
      </c>
      <c r="Q69" s="43">
        <v>929.3194998694662</v>
      </c>
      <c r="R69" s="43">
        <v>-4914.9223324506775</v>
      </c>
      <c r="S69" s="43">
        <v>-11737.444290083167</v>
      </c>
      <c r="T69" s="43">
        <v>-10796.758801700667</v>
      </c>
      <c r="U69" s="43">
        <v>-13238.89298101667</v>
      </c>
    </row>
    <row r="70" spans="1:21" ht="12.75">
      <c r="A70" t="s">
        <v>24</v>
      </c>
      <c r="B70" s="25">
        <v>-141013429</v>
      </c>
      <c r="C70" s="25">
        <v>-141709360</v>
      </c>
      <c r="D70" s="25">
        <v>-156813949</v>
      </c>
      <c r="E70" s="25">
        <v>-172729076</v>
      </c>
      <c r="F70" s="25">
        <v>-192633020</v>
      </c>
      <c r="G70" s="25">
        <v>-220836892</v>
      </c>
      <c r="I70" s="43">
        <v>40.10037384833523</v>
      </c>
      <c r="J70" s="43">
        <v>38.33344442174586</v>
      </c>
      <c r="K70" s="43">
        <v>29.524396783621178</v>
      </c>
      <c r="L70" s="43">
        <v>28.46491468324163</v>
      </c>
      <c r="M70" s="43">
        <v>29.114976038522155</v>
      </c>
      <c r="N70" s="43">
        <v>27.145940489771263</v>
      </c>
      <c r="P70" s="51">
        <v>0</v>
      </c>
      <c r="Q70" s="43">
        <v>0.49352108159854424</v>
      </c>
      <c r="R70" s="43">
        <v>11.204975378621569</v>
      </c>
      <c r="S70" s="43">
        <v>22.49122457691601</v>
      </c>
      <c r="T70" s="43">
        <v>36.606152595580085</v>
      </c>
      <c r="U70" s="43">
        <v>56.60699379205934</v>
      </c>
    </row>
    <row r="71" spans="1:21" ht="12.75">
      <c r="A71" t="s">
        <v>25</v>
      </c>
      <c r="B71" s="25">
        <v>-93243923</v>
      </c>
      <c r="C71" s="25">
        <v>-104382386</v>
      </c>
      <c r="D71" s="25">
        <v>-119776887</v>
      </c>
      <c r="E71" s="25">
        <v>-107346644</v>
      </c>
      <c r="F71" s="25">
        <v>-122974018</v>
      </c>
      <c r="G71" s="25">
        <v>-169134702</v>
      </c>
      <c r="I71" s="43">
        <v>26.51602899029839</v>
      </c>
      <c r="J71" s="43">
        <v>28.23621807578711</v>
      </c>
      <c r="K71" s="43">
        <v>22.55118476287436</v>
      </c>
      <c r="L71" s="43">
        <v>17.690206731565635</v>
      </c>
      <c r="M71" s="43">
        <v>18.586562093200804</v>
      </c>
      <c r="N71" s="43">
        <v>20.79055049935767</v>
      </c>
      <c r="P71" s="51">
        <v>0</v>
      </c>
      <c r="Q71" s="43">
        <v>11.945510915494182</v>
      </c>
      <c r="R71" s="43">
        <v>28.455435106478745</v>
      </c>
      <c r="S71" s="43">
        <v>15.124547044207915</v>
      </c>
      <c r="T71" s="43">
        <v>31.88421726958012</v>
      </c>
      <c r="U71" s="43">
        <v>81.38951747021625</v>
      </c>
    </row>
    <row r="72" spans="6:21" ht="12.75">
      <c r="F72" s="25"/>
      <c r="G72" s="25"/>
      <c r="I72" s="43"/>
      <c r="J72" s="43"/>
      <c r="K72" s="43"/>
      <c r="L72" s="43"/>
      <c r="M72" s="43"/>
      <c r="N72" s="43"/>
      <c r="P72" s="51"/>
      <c r="Q72" s="43"/>
      <c r="R72" s="43"/>
      <c r="S72" s="43"/>
      <c r="T72" s="43"/>
      <c r="U72" s="43"/>
    </row>
    <row r="73" spans="1:21" ht="12.75">
      <c r="A73" s="21" t="s">
        <v>26</v>
      </c>
      <c r="B73" s="19">
        <v>-351651158</v>
      </c>
      <c r="C73" s="19">
        <v>-369675520</v>
      </c>
      <c r="D73" s="19">
        <v>-531133456</v>
      </c>
      <c r="E73" s="19">
        <v>-606813960</v>
      </c>
      <c r="F73" s="19">
        <v>-661628640</v>
      </c>
      <c r="G73" s="19">
        <v>-813517189</v>
      </c>
      <c r="H73" s="21"/>
      <c r="I73" s="20">
        <v>100</v>
      </c>
      <c r="J73" s="20">
        <v>100</v>
      </c>
      <c r="K73" s="20">
        <v>100</v>
      </c>
      <c r="L73" s="20">
        <v>100</v>
      </c>
      <c r="M73" s="20">
        <v>100</v>
      </c>
      <c r="N73" s="20">
        <v>100</v>
      </c>
      <c r="O73" s="21"/>
      <c r="P73" s="81">
        <v>0</v>
      </c>
      <c r="Q73" s="20">
        <v>5.125637038283259</v>
      </c>
      <c r="R73" s="20">
        <v>51.03987116686818</v>
      </c>
      <c r="S73" s="20">
        <v>72.5613427384192</v>
      </c>
      <c r="T73" s="20">
        <v>88.14914296400525</v>
      </c>
      <c r="U73" s="20">
        <v>131.3421043817521</v>
      </c>
    </row>
    <row r="75" spans="1:7" ht="12.75">
      <c r="A75" t="s">
        <v>59</v>
      </c>
      <c r="D75" s="41"/>
      <c r="E75" s="41"/>
      <c r="F75" s="41"/>
      <c r="G75" s="41"/>
    </row>
  </sheetData>
  <sheetProtection/>
  <printOptions/>
  <pageMargins left="0.23" right="0.19" top="0.33" bottom="0.3" header="0.31496062992125984" footer="0.31496062992125984"/>
  <pageSetup fitToHeight="1" fitToWidth="1" horizontalDpi="1200" verticalDpi="12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B38">
      <selection activeCell="A1" sqref="A1:U75"/>
    </sheetView>
  </sheetViews>
  <sheetFormatPr defaultColWidth="9.140625" defaultRowHeight="12.75"/>
  <cols>
    <col min="1" max="1" width="32.00390625" style="0" customWidth="1"/>
    <col min="2" max="2" width="11.7109375" style="0" customWidth="1"/>
    <col min="3" max="3" width="12.00390625" style="0" customWidth="1"/>
    <col min="4" max="4" width="12.140625" style="0" customWidth="1"/>
    <col min="5" max="5" width="12.7109375" style="0" bestFit="1" customWidth="1"/>
    <col min="6" max="6" width="14.57421875" style="0" bestFit="1" customWidth="1"/>
    <col min="7" max="7" width="13.00390625" style="0" customWidth="1"/>
    <col min="8" max="8" width="2.7109375" style="0" customWidth="1"/>
    <col min="9" max="13" width="5.57421875" style="0" bestFit="1" customWidth="1"/>
    <col min="14" max="14" width="5.57421875" style="0" customWidth="1"/>
    <col min="15" max="15" width="2.8515625" style="0" customWidth="1"/>
    <col min="16" max="16" width="5.57421875" style="0" bestFit="1" customWidth="1"/>
    <col min="17" max="17" width="5.140625" style="0" bestFit="1" customWidth="1"/>
    <col min="18" max="18" width="6.140625" style="0" bestFit="1" customWidth="1"/>
    <col min="19" max="20" width="5.57421875" style="0" bestFit="1" customWidth="1"/>
    <col min="21" max="21" width="5.57421875" style="0" customWidth="1"/>
  </cols>
  <sheetData>
    <row r="1" spans="1:21" ht="12.75">
      <c r="A1" s="11" t="s">
        <v>132</v>
      </c>
      <c r="B1" s="11" t="s">
        <v>107</v>
      </c>
      <c r="C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1"/>
      <c r="G4" s="31" t="s">
        <v>29</v>
      </c>
      <c r="H4" s="30"/>
      <c r="I4" s="30"/>
      <c r="J4" s="30"/>
      <c r="K4" s="30"/>
      <c r="L4" s="30"/>
      <c r="M4" s="31"/>
      <c r="N4" s="31" t="s">
        <v>187</v>
      </c>
      <c r="O4" s="30"/>
      <c r="P4" s="30"/>
      <c r="Q4" s="30"/>
      <c r="R4" s="30"/>
      <c r="S4" s="30"/>
      <c r="T4" s="31"/>
      <c r="U4" s="31" t="s">
        <v>151</v>
      </c>
    </row>
    <row r="5" spans="1:21" s="16" customFormat="1" ht="12.75">
      <c r="A5" s="1"/>
      <c r="B5" s="1"/>
      <c r="C5" s="1"/>
      <c r="D5" s="1"/>
      <c r="E5" s="1"/>
      <c r="F5" s="14"/>
      <c r="G5" s="14"/>
      <c r="H5" s="1"/>
      <c r="I5" s="1"/>
      <c r="J5" s="1"/>
      <c r="K5" s="1"/>
      <c r="L5" s="1"/>
      <c r="M5" s="14"/>
      <c r="N5" s="14"/>
      <c r="O5" s="1"/>
      <c r="P5" s="1"/>
      <c r="Q5" s="1"/>
      <c r="R5" s="1"/>
      <c r="S5" s="1"/>
      <c r="T5" s="14"/>
      <c r="U5" s="14"/>
    </row>
    <row r="6" spans="1:21" ht="12.75">
      <c r="A6" s="2" t="s">
        <v>0</v>
      </c>
      <c r="B6" s="3">
        <v>5612771</v>
      </c>
      <c r="C6" s="3">
        <v>6098101</v>
      </c>
      <c r="D6" s="3">
        <v>12014307</v>
      </c>
      <c r="E6" s="3">
        <v>20429657</v>
      </c>
      <c r="F6" s="6">
        <v>18708696</v>
      </c>
      <c r="G6" s="6">
        <v>15874576</v>
      </c>
      <c r="H6" s="12"/>
      <c r="I6" s="13">
        <f aca="true" t="shared" si="0" ref="I6:I35">+B6/B$35*100</f>
        <v>0.7393611145070682</v>
      </c>
      <c r="J6" s="13">
        <f aca="true" t="shared" si="1" ref="J6:J35">+C6/C$35*100</f>
        <v>0.7889845687977761</v>
      </c>
      <c r="K6" s="13">
        <f aca="true" t="shared" si="2" ref="K6:K35">+D6/D$35*100</f>
        <v>1.3522226408232676</v>
      </c>
      <c r="L6" s="13">
        <f aca="true" t="shared" si="3" ref="L6:L35">+E6/E$35*100</f>
        <v>1.9974227006972802</v>
      </c>
      <c r="M6" s="13">
        <f aca="true" t="shared" si="4" ref="M6:N35">+F6/F$35*100</f>
        <v>1.5855156516238982</v>
      </c>
      <c r="N6" s="13">
        <f t="shared" si="4"/>
        <v>1.0904356007279707</v>
      </c>
      <c r="O6" s="12"/>
      <c r="P6" s="51">
        <v>0</v>
      </c>
      <c r="Q6" s="13">
        <f>+C6/$B6*100-100</f>
        <v>8.646887606852303</v>
      </c>
      <c r="R6" s="13">
        <f aca="true" t="shared" si="5" ref="R6:R35">+D6/$B6*100-100</f>
        <v>114.05304082422032</v>
      </c>
      <c r="S6" s="13">
        <f aca="true" t="shared" si="6" ref="S6:S35">+E6/$B6*100-100</f>
        <v>263.98522227256376</v>
      </c>
      <c r="T6" s="13">
        <f aca="true" t="shared" si="7" ref="T6:T35">+F6/$B6*100-100</f>
        <v>233.32370053935927</v>
      </c>
      <c r="U6" s="13">
        <f aca="true" t="shared" si="8" ref="U6:U35">+G6/$B6*100-100</f>
        <v>182.82956849655903</v>
      </c>
    </row>
    <row r="7" spans="1:21" ht="12.75">
      <c r="A7" s="2" t="s">
        <v>1</v>
      </c>
      <c r="B7" s="3">
        <v>57588198</v>
      </c>
      <c r="C7" s="3">
        <v>49943544</v>
      </c>
      <c r="D7" s="3">
        <v>66705222</v>
      </c>
      <c r="E7" s="3">
        <v>99440510</v>
      </c>
      <c r="F7" s="6">
        <v>112901952</v>
      </c>
      <c r="G7" s="6">
        <v>122719995</v>
      </c>
      <c r="H7" s="12"/>
      <c r="I7" s="13">
        <f t="shared" si="0"/>
        <v>7.585998832971043</v>
      </c>
      <c r="J7" s="13">
        <f t="shared" si="1"/>
        <v>6.46179614392624</v>
      </c>
      <c r="K7" s="13">
        <f t="shared" si="2"/>
        <v>7.507741515972775</v>
      </c>
      <c r="L7" s="13">
        <f t="shared" si="3"/>
        <v>9.722372335615564</v>
      </c>
      <c r="M7" s="13">
        <f t="shared" si="4"/>
        <v>9.568160816493574</v>
      </c>
      <c r="N7" s="13">
        <f t="shared" si="4"/>
        <v>8.429721302109648</v>
      </c>
      <c r="O7" s="12"/>
      <c r="P7" s="51">
        <v>0</v>
      </c>
      <c r="Q7" s="13">
        <f aca="true" t="shared" si="9" ref="Q7:Q35">+C7/$B7*100-100</f>
        <v>-13.274688678399002</v>
      </c>
      <c r="R7" s="13">
        <f t="shared" si="5"/>
        <v>15.831410456705044</v>
      </c>
      <c r="S7" s="13">
        <f t="shared" si="6"/>
        <v>72.67515472527896</v>
      </c>
      <c r="T7" s="13">
        <f t="shared" si="7"/>
        <v>96.05050326457513</v>
      </c>
      <c r="U7" s="13">
        <f t="shared" si="8"/>
        <v>113.09921001521874</v>
      </c>
    </row>
    <row r="8" spans="1:21" ht="12.75">
      <c r="A8" s="1" t="s">
        <v>2</v>
      </c>
      <c r="B8" s="3">
        <v>20598965</v>
      </c>
      <c r="C8" s="3">
        <v>22280605</v>
      </c>
      <c r="D8" s="3">
        <v>24693788</v>
      </c>
      <c r="E8" s="3">
        <v>25040252</v>
      </c>
      <c r="F8" s="6">
        <v>30993692</v>
      </c>
      <c r="G8" s="6">
        <v>32682695</v>
      </c>
      <c r="H8" s="12"/>
      <c r="I8" s="13">
        <f t="shared" si="0"/>
        <v>2.7134678610782608</v>
      </c>
      <c r="J8" s="13">
        <f t="shared" si="1"/>
        <v>2.882709474388596</v>
      </c>
      <c r="K8" s="13">
        <f t="shared" si="2"/>
        <v>2.7793113012086272</v>
      </c>
      <c r="L8" s="13">
        <f t="shared" si="3"/>
        <v>2.4482039897184995</v>
      </c>
      <c r="M8" s="13">
        <f t="shared" si="4"/>
        <v>2.626638637327283</v>
      </c>
      <c r="N8" s="13">
        <f t="shared" si="4"/>
        <v>2.2449969155544087</v>
      </c>
      <c r="O8" s="12"/>
      <c r="P8" s="51">
        <v>0</v>
      </c>
      <c r="Q8" s="13">
        <f t="shared" si="9"/>
        <v>8.163711137913964</v>
      </c>
      <c r="R8" s="13">
        <f t="shared" si="5"/>
        <v>19.878780317360608</v>
      </c>
      <c r="S8" s="13">
        <f t="shared" si="6"/>
        <v>21.560728900699615</v>
      </c>
      <c r="T8" s="13">
        <f t="shared" si="7"/>
        <v>50.4623751727332</v>
      </c>
      <c r="U8" s="13">
        <f t="shared" si="8"/>
        <v>58.66183082499535</v>
      </c>
    </row>
    <row r="9" spans="1:21" ht="12.75">
      <c r="A9" s="1" t="s">
        <v>3</v>
      </c>
      <c r="B9" s="3">
        <v>15063039</v>
      </c>
      <c r="C9" s="3">
        <v>17381410</v>
      </c>
      <c r="D9" s="3">
        <v>26336081</v>
      </c>
      <c r="E9" s="3">
        <v>46259258</v>
      </c>
      <c r="F9" s="6">
        <v>69459425</v>
      </c>
      <c r="G9" s="6">
        <v>86454082</v>
      </c>
      <c r="H9" s="12"/>
      <c r="I9" s="13">
        <f t="shared" si="0"/>
        <v>1.9842294123354463</v>
      </c>
      <c r="J9" s="13">
        <f t="shared" si="1"/>
        <v>2.2488417745044487</v>
      </c>
      <c r="K9" s="13">
        <f t="shared" si="2"/>
        <v>2.9641530717298537</v>
      </c>
      <c r="L9" s="13">
        <f t="shared" si="3"/>
        <v>4.522801926954146</v>
      </c>
      <c r="M9" s="13">
        <f t="shared" si="4"/>
        <v>5.886514243980247</v>
      </c>
      <c r="N9" s="13">
        <f t="shared" si="4"/>
        <v>5.9385906647872195</v>
      </c>
      <c r="O9" s="12"/>
      <c r="P9" s="51">
        <v>0</v>
      </c>
      <c r="Q9" s="13">
        <f t="shared" si="9"/>
        <v>15.391123929241644</v>
      </c>
      <c r="R9" s="13">
        <f t="shared" si="5"/>
        <v>74.83909455455836</v>
      </c>
      <c r="S9" s="13">
        <f t="shared" si="6"/>
        <v>207.10441631333492</v>
      </c>
      <c r="T9" s="13">
        <f t="shared" si="7"/>
        <v>361.1249097874605</v>
      </c>
      <c r="U9" s="13">
        <f t="shared" si="8"/>
        <v>473.9484708231852</v>
      </c>
    </row>
    <row r="10" spans="1:21" ht="12.75">
      <c r="A10" s="2" t="s">
        <v>4</v>
      </c>
      <c r="B10" s="3">
        <v>3814596</v>
      </c>
      <c r="C10" s="3">
        <v>4018131</v>
      </c>
      <c r="D10" s="3">
        <v>4160728</v>
      </c>
      <c r="E10" s="3">
        <v>4303965</v>
      </c>
      <c r="F10" s="6">
        <v>4360478</v>
      </c>
      <c r="G10" s="6">
        <v>4677968</v>
      </c>
      <c r="H10" s="12"/>
      <c r="I10" s="13">
        <f t="shared" si="0"/>
        <v>0.5024904721668146</v>
      </c>
      <c r="J10" s="13">
        <f t="shared" si="1"/>
        <v>0.5198738680136614</v>
      </c>
      <c r="K10" s="13">
        <f t="shared" si="2"/>
        <v>0.4682942265340242</v>
      </c>
      <c r="L10" s="13">
        <f t="shared" si="3"/>
        <v>0.42080184674694093</v>
      </c>
      <c r="M10" s="13">
        <f t="shared" si="4"/>
        <v>0.36953971124239077</v>
      </c>
      <c r="N10" s="13">
        <f t="shared" si="4"/>
        <v>0.3213328561510067</v>
      </c>
      <c r="O10" s="12"/>
      <c r="P10" s="51">
        <v>0</v>
      </c>
      <c r="Q10" s="13">
        <f t="shared" si="9"/>
        <v>5.335689546153773</v>
      </c>
      <c r="R10" s="13">
        <f t="shared" si="5"/>
        <v>9.073883577710461</v>
      </c>
      <c r="S10" s="13">
        <f t="shared" si="6"/>
        <v>12.828855270649896</v>
      </c>
      <c r="T10" s="13">
        <f t="shared" si="7"/>
        <v>14.310348985842808</v>
      </c>
      <c r="U10" s="13">
        <f t="shared" si="8"/>
        <v>22.633379786483275</v>
      </c>
    </row>
    <row r="11" spans="1:21" ht="12.75">
      <c r="A11" s="1" t="s">
        <v>5</v>
      </c>
      <c r="B11" s="3">
        <v>25283960</v>
      </c>
      <c r="C11" s="3">
        <v>25449078</v>
      </c>
      <c r="D11" s="3">
        <v>25696936</v>
      </c>
      <c r="E11" s="3">
        <v>24857167</v>
      </c>
      <c r="F11" s="6">
        <v>28852916</v>
      </c>
      <c r="G11" s="6">
        <v>38738265</v>
      </c>
      <c r="H11" s="12"/>
      <c r="I11" s="13">
        <f t="shared" si="0"/>
        <v>3.3306145653817216</v>
      </c>
      <c r="J11" s="13">
        <f t="shared" si="1"/>
        <v>3.292652881959641</v>
      </c>
      <c r="K11" s="13">
        <f t="shared" si="2"/>
        <v>2.89221664295631</v>
      </c>
      <c r="L11" s="13">
        <f t="shared" si="3"/>
        <v>2.430303633625533</v>
      </c>
      <c r="M11" s="13">
        <f t="shared" si="4"/>
        <v>2.445213173221137</v>
      </c>
      <c r="N11" s="13">
        <f t="shared" si="4"/>
        <v>2.6609582055252576</v>
      </c>
      <c r="O11" s="12"/>
      <c r="P11" s="51">
        <v>0</v>
      </c>
      <c r="Q11" s="13">
        <f t="shared" si="9"/>
        <v>0.6530543474993635</v>
      </c>
      <c r="R11" s="13">
        <f t="shared" si="5"/>
        <v>1.6333517376233715</v>
      </c>
      <c r="S11" s="13">
        <f t="shared" si="6"/>
        <v>-1.6879990317972329</v>
      </c>
      <c r="T11" s="13">
        <f t="shared" si="7"/>
        <v>14.115494566515679</v>
      </c>
      <c r="U11" s="13">
        <f t="shared" si="8"/>
        <v>53.21280764563778</v>
      </c>
    </row>
    <row r="12" spans="1:21" ht="12.75">
      <c r="A12" s="4" t="s">
        <v>6</v>
      </c>
      <c r="B12" s="3">
        <v>45909195</v>
      </c>
      <c r="C12" s="3">
        <v>49837151</v>
      </c>
      <c r="D12" s="3">
        <v>54968974</v>
      </c>
      <c r="E12" s="3">
        <v>61917437</v>
      </c>
      <c r="F12" s="6">
        <v>74329943</v>
      </c>
      <c r="G12" s="6">
        <v>87564909</v>
      </c>
      <c r="H12" s="12"/>
      <c r="I12" s="13">
        <f t="shared" si="0"/>
        <v>6.0475429304566894</v>
      </c>
      <c r="J12" s="13">
        <f t="shared" si="1"/>
        <v>6.448030803662427</v>
      </c>
      <c r="K12" s="13">
        <f t="shared" si="2"/>
        <v>6.186814702306637</v>
      </c>
      <c r="L12" s="13">
        <f t="shared" si="3"/>
        <v>6.0537136885261305</v>
      </c>
      <c r="M12" s="13">
        <f t="shared" si="4"/>
        <v>6.299278582046135</v>
      </c>
      <c r="N12" s="13">
        <f t="shared" si="4"/>
        <v>6.014894139415446</v>
      </c>
      <c r="O12" s="12"/>
      <c r="P12" s="51">
        <v>0</v>
      </c>
      <c r="Q12" s="13">
        <f t="shared" si="9"/>
        <v>8.555924363300221</v>
      </c>
      <c r="R12" s="13">
        <f t="shared" si="5"/>
        <v>19.73412733549347</v>
      </c>
      <c r="S12" s="13">
        <f t="shared" si="6"/>
        <v>34.86935895957225</v>
      </c>
      <c r="T12" s="13">
        <f t="shared" si="7"/>
        <v>61.90643943985512</v>
      </c>
      <c r="U12" s="13">
        <f t="shared" si="8"/>
        <v>90.73501288794108</v>
      </c>
    </row>
    <row r="13" spans="1:21" ht="12.75">
      <c r="A13" s="4" t="s">
        <v>7</v>
      </c>
      <c r="B13" s="3">
        <v>70744760</v>
      </c>
      <c r="C13" s="3">
        <v>71779219</v>
      </c>
      <c r="D13" s="3">
        <v>78660499</v>
      </c>
      <c r="E13" s="3">
        <v>102339477</v>
      </c>
      <c r="F13" s="6">
        <v>97784641</v>
      </c>
      <c r="G13" s="6">
        <v>117203068</v>
      </c>
      <c r="H13" s="12"/>
      <c r="I13" s="13">
        <f t="shared" si="0"/>
        <v>9.319091158206001</v>
      </c>
      <c r="J13" s="13">
        <f t="shared" si="1"/>
        <v>9.28693968029656</v>
      </c>
      <c r="K13" s="13">
        <f t="shared" si="2"/>
        <v>8.853320269430105</v>
      </c>
      <c r="L13" s="13">
        <f t="shared" si="3"/>
        <v>10.005806486975635</v>
      </c>
      <c r="M13" s="13">
        <f t="shared" si="4"/>
        <v>8.28700614911504</v>
      </c>
      <c r="N13" s="13">
        <f t="shared" si="4"/>
        <v>8.050759772213205</v>
      </c>
      <c r="O13" s="12"/>
      <c r="P13" s="51">
        <v>0</v>
      </c>
      <c r="Q13" s="13">
        <f t="shared" si="9"/>
        <v>1.4622411610414758</v>
      </c>
      <c r="R13" s="13">
        <f t="shared" si="5"/>
        <v>11.189152383865604</v>
      </c>
      <c r="S13" s="13">
        <f t="shared" si="6"/>
        <v>44.660151508041025</v>
      </c>
      <c r="T13" s="13">
        <f t="shared" si="7"/>
        <v>38.221743914319575</v>
      </c>
      <c r="U13" s="13">
        <f t="shared" si="8"/>
        <v>65.6703167838862</v>
      </c>
    </row>
    <row r="14" spans="1:21" ht="12.75">
      <c r="A14" s="1" t="s">
        <v>8</v>
      </c>
      <c r="B14" s="3">
        <v>18819371</v>
      </c>
      <c r="C14" s="3">
        <v>15448470</v>
      </c>
      <c r="D14" s="3">
        <v>17464737</v>
      </c>
      <c r="E14" s="3">
        <v>20948040</v>
      </c>
      <c r="F14" s="6">
        <v>23683722</v>
      </c>
      <c r="G14" s="6">
        <v>28508650</v>
      </c>
      <c r="H14" s="12"/>
      <c r="I14" s="13">
        <f t="shared" si="0"/>
        <v>2.4790448633806723</v>
      </c>
      <c r="J14" s="13">
        <f t="shared" si="1"/>
        <v>1.9987541107527373</v>
      </c>
      <c r="K14" s="13">
        <f t="shared" si="2"/>
        <v>1.9656741572713128</v>
      </c>
      <c r="L14" s="13">
        <f t="shared" si="3"/>
        <v>2.0481053906639084</v>
      </c>
      <c r="M14" s="13">
        <f t="shared" si="4"/>
        <v>2.0071367838629293</v>
      </c>
      <c r="N14" s="13">
        <f t="shared" si="4"/>
        <v>1.9582788786732612</v>
      </c>
      <c r="O14" s="12"/>
      <c r="P14" s="51">
        <v>0</v>
      </c>
      <c r="Q14" s="13">
        <f t="shared" si="9"/>
        <v>-17.911868574140982</v>
      </c>
      <c r="R14" s="13">
        <f t="shared" si="5"/>
        <v>-7.198083294069718</v>
      </c>
      <c r="S14" s="13">
        <f t="shared" si="6"/>
        <v>11.311052850809958</v>
      </c>
      <c r="T14" s="13">
        <f t="shared" si="7"/>
        <v>25.84757482064623</v>
      </c>
      <c r="U14" s="13">
        <f t="shared" si="8"/>
        <v>51.48566867617416</v>
      </c>
    </row>
    <row r="15" spans="1:21" ht="12.75">
      <c r="A15" s="5" t="s">
        <v>9</v>
      </c>
      <c r="B15" s="3">
        <v>44670168</v>
      </c>
      <c r="C15" s="3">
        <v>52059100</v>
      </c>
      <c r="D15" s="3">
        <v>63819020</v>
      </c>
      <c r="E15" s="3">
        <v>45344499</v>
      </c>
      <c r="F15" s="6">
        <v>60865248</v>
      </c>
      <c r="G15" s="6">
        <v>87933907</v>
      </c>
      <c r="H15" s="12"/>
      <c r="I15" s="13">
        <f t="shared" si="0"/>
        <v>5.884327936717527</v>
      </c>
      <c r="J15" s="13">
        <f t="shared" si="1"/>
        <v>6.735511032942928</v>
      </c>
      <c r="K15" s="13">
        <f t="shared" si="2"/>
        <v>7.182896504904772</v>
      </c>
      <c r="L15" s="13">
        <f t="shared" si="3"/>
        <v>4.433365261802737</v>
      </c>
      <c r="M15" s="13">
        <f t="shared" si="4"/>
        <v>5.158179027761751</v>
      </c>
      <c r="N15" s="13">
        <f t="shared" si="4"/>
        <v>6.040240867151508</v>
      </c>
      <c r="O15" s="12"/>
      <c r="P15" s="51">
        <v>0</v>
      </c>
      <c r="Q15" s="13">
        <f t="shared" si="9"/>
        <v>16.541088450797844</v>
      </c>
      <c r="R15" s="13">
        <f t="shared" si="5"/>
        <v>42.867203902165755</v>
      </c>
      <c r="S15" s="13">
        <f t="shared" si="6"/>
        <v>1.509577935771361</v>
      </c>
      <c r="T15" s="13">
        <f t="shared" si="7"/>
        <v>36.25479984762984</v>
      </c>
      <c r="U15" s="13">
        <f t="shared" si="8"/>
        <v>96.85152516104262</v>
      </c>
    </row>
    <row r="16" spans="1:21" ht="12.75">
      <c r="A16" s="5" t="s">
        <v>10</v>
      </c>
      <c r="B16" s="3">
        <v>23516374</v>
      </c>
      <c r="C16" s="3">
        <v>22103613</v>
      </c>
      <c r="D16" s="3">
        <v>20392494</v>
      </c>
      <c r="E16" s="3">
        <v>20149569</v>
      </c>
      <c r="F16" s="6">
        <v>19566172</v>
      </c>
      <c r="G16" s="6">
        <v>28965394</v>
      </c>
      <c r="H16" s="12"/>
      <c r="I16" s="13">
        <f t="shared" si="0"/>
        <v>3.097773361821646</v>
      </c>
      <c r="J16" s="13">
        <f t="shared" si="1"/>
        <v>2.8598098935517657</v>
      </c>
      <c r="K16" s="13">
        <f t="shared" si="2"/>
        <v>2.295196226436751</v>
      </c>
      <c r="L16" s="13">
        <f t="shared" si="3"/>
        <v>1.9700382894272868</v>
      </c>
      <c r="M16" s="13">
        <f t="shared" si="4"/>
        <v>1.6581846189796055</v>
      </c>
      <c r="N16" s="13">
        <f t="shared" si="4"/>
        <v>1.9896529398147302</v>
      </c>
      <c r="O16" s="12"/>
      <c r="P16" s="51">
        <v>0</v>
      </c>
      <c r="Q16" s="13">
        <f t="shared" si="9"/>
        <v>-6.007563070735316</v>
      </c>
      <c r="R16" s="13">
        <f t="shared" si="5"/>
        <v>-13.28385064806335</v>
      </c>
      <c r="S16" s="13">
        <f t="shared" si="6"/>
        <v>-14.316854290546672</v>
      </c>
      <c r="T16" s="13">
        <f t="shared" si="7"/>
        <v>-16.79766617081357</v>
      </c>
      <c r="U16" s="13">
        <f t="shared" si="8"/>
        <v>23.171174263515297</v>
      </c>
    </row>
    <row r="17" spans="1:21" ht="12.75">
      <c r="A17" s="1" t="s">
        <v>11</v>
      </c>
      <c r="B17" s="3">
        <v>11336624</v>
      </c>
      <c r="C17" s="3">
        <v>11269385</v>
      </c>
      <c r="D17" s="3">
        <v>15417906</v>
      </c>
      <c r="E17" s="3">
        <v>19546348</v>
      </c>
      <c r="F17" s="6">
        <v>21004455</v>
      </c>
      <c r="G17" s="6">
        <v>17691744</v>
      </c>
      <c r="H17" s="12"/>
      <c r="I17" s="13">
        <f t="shared" si="0"/>
        <v>1.493354878613002</v>
      </c>
      <c r="J17" s="13">
        <f t="shared" si="1"/>
        <v>1.458055690589763</v>
      </c>
      <c r="K17" s="13">
        <f t="shared" si="2"/>
        <v>1.7353012177302365</v>
      </c>
      <c r="L17" s="13">
        <f t="shared" si="3"/>
        <v>1.9110609253463666</v>
      </c>
      <c r="M17" s="13">
        <f t="shared" si="4"/>
        <v>1.7800755411456703</v>
      </c>
      <c r="N17" s="13">
        <f t="shared" si="4"/>
        <v>1.2152581269928389</v>
      </c>
      <c r="O17" s="12"/>
      <c r="P17" s="51">
        <v>0</v>
      </c>
      <c r="Q17" s="13">
        <f t="shared" si="9"/>
        <v>-0.5931130819898414</v>
      </c>
      <c r="R17" s="13">
        <f t="shared" si="5"/>
        <v>36.00085880946568</v>
      </c>
      <c r="S17" s="13">
        <f t="shared" si="6"/>
        <v>72.41771448007802</v>
      </c>
      <c r="T17" s="13">
        <f t="shared" si="7"/>
        <v>85.27962998508198</v>
      </c>
      <c r="U17" s="13">
        <f t="shared" si="8"/>
        <v>56.05831153966119</v>
      </c>
    </row>
    <row r="18" spans="1:21" ht="12.75">
      <c r="A18" s="1" t="s">
        <v>12</v>
      </c>
      <c r="B18" s="3">
        <v>5427578</v>
      </c>
      <c r="C18" s="3">
        <v>6680002</v>
      </c>
      <c r="D18" s="3">
        <v>6243049</v>
      </c>
      <c r="E18" s="3">
        <v>7800441</v>
      </c>
      <c r="F18" s="6">
        <v>6476796</v>
      </c>
      <c r="G18" s="6">
        <v>9116369</v>
      </c>
      <c r="H18" s="12"/>
      <c r="I18" s="13">
        <f t="shared" si="0"/>
        <v>0.7149659444780563</v>
      </c>
      <c r="J18" s="13">
        <f t="shared" si="1"/>
        <v>0.8642720902028814</v>
      </c>
      <c r="K18" s="13">
        <f t="shared" si="2"/>
        <v>0.7026616021689025</v>
      </c>
      <c r="L18" s="13">
        <f t="shared" si="3"/>
        <v>0.7626548957160558</v>
      </c>
      <c r="M18" s="13">
        <f t="shared" si="4"/>
        <v>0.5488924204217683</v>
      </c>
      <c r="N18" s="13">
        <f t="shared" si="4"/>
        <v>0.6262096894413338</v>
      </c>
      <c r="O18" s="12"/>
      <c r="P18" s="51">
        <v>0</v>
      </c>
      <c r="Q18" s="13">
        <f t="shared" si="9"/>
        <v>23.07519118103876</v>
      </c>
      <c r="R18" s="13">
        <f t="shared" si="5"/>
        <v>15.024583709345123</v>
      </c>
      <c r="S18" s="13">
        <f t="shared" si="6"/>
        <v>43.7186347206802</v>
      </c>
      <c r="T18" s="13">
        <f t="shared" si="7"/>
        <v>19.331237616483804</v>
      </c>
      <c r="U18" s="13">
        <f t="shared" si="8"/>
        <v>67.96385054254401</v>
      </c>
    </row>
    <row r="19" spans="1:21" ht="12.75">
      <c r="A19" s="1" t="s">
        <v>13</v>
      </c>
      <c r="B19" s="3">
        <v>313298</v>
      </c>
      <c r="C19" s="3">
        <v>363075</v>
      </c>
      <c r="D19" s="3">
        <v>329872</v>
      </c>
      <c r="E19" s="3">
        <v>362370</v>
      </c>
      <c r="F19" s="6">
        <v>393991</v>
      </c>
      <c r="G19" s="6">
        <v>531303</v>
      </c>
      <c r="H19" s="12"/>
      <c r="I19" s="13">
        <f t="shared" si="0"/>
        <v>0.04127023148687795</v>
      </c>
      <c r="J19" s="13">
        <f t="shared" si="1"/>
        <v>0.04697537353288385</v>
      </c>
      <c r="K19" s="13">
        <f t="shared" si="2"/>
        <v>0.03712743373160458</v>
      </c>
      <c r="L19" s="13">
        <f t="shared" si="3"/>
        <v>0.03542918337061035</v>
      </c>
      <c r="M19" s="13">
        <f t="shared" si="4"/>
        <v>0.033389761483053185</v>
      </c>
      <c r="N19" s="13">
        <f t="shared" si="4"/>
        <v>0.03649557039971166</v>
      </c>
      <c r="O19" s="12"/>
      <c r="P19" s="51">
        <v>0</v>
      </c>
      <c r="Q19" s="13">
        <f t="shared" si="9"/>
        <v>15.88806822897051</v>
      </c>
      <c r="R19" s="13">
        <f t="shared" si="5"/>
        <v>5.290171019285154</v>
      </c>
      <c r="S19" s="13">
        <f t="shared" si="6"/>
        <v>15.66304285376863</v>
      </c>
      <c r="T19" s="13">
        <f t="shared" si="7"/>
        <v>25.755989505199523</v>
      </c>
      <c r="U19" s="13">
        <f t="shared" si="8"/>
        <v>69.58391052608059</v>
      </c>
    </row>
    <row r="20" spans="1:21" ht="12.75">
      <c r="A20" s="1" t="s">
        <v>14</v>
      </c>
      <c r="B20" s="3">
        <v>45067573</v>
      </c>
      <c r="C20" s="3">
        <v>41639900</v>
      </c>
      <c r="D20" s="3">
        <v>39984172</v>
      </c>
      <c r="E20" s="3">
        <v>44562458</v>
      </c>
      <c r="F20" s="6">
        <v>50578261</v>
      </c>
      <c r="G20" s="6">
        <v>54831484</v>
      </c>
      <c r="H20" s="12"/>
      <c r="I20" s="13">
        <f t="shared" si="0"/>
        <v>5.936677445313314</v>
      </c>
      <c r="J20" s="13">
        <f t="shared" si="1"/>
        <v>5.387453987115418</v>
      </c>
      <c r="K20" s="13">
        <f t="shared" si="2"/>
        <v>4.500259786350703</v>
      </c>
      <c r="L20" s="13">
        <f t="shared" si="3"/>
        <v>4.356904533838679</v>
      </c>
      <c r="M20" s="13">
        <f t="shared" si="4"/>
        <v>4.286382356494466</v>
      </c>
      <c r="N20" s="13">
        <f t="shared" si="4"/>
        <v>3.766412545087574</v>
      </c>
      <c r="O20" s="12"/>
      <c r="P20" s="51">
        <v>0</v>
      </c>
      <c r="Q20" s="13">
        <f t="shared" si="9"/>
        <v>-7.605630327597183</v>
      </c>
      <c r="R20" s="13">
        <f t="shared" si="5"/>
        <v>-11.27950910513863</v>
      </c>
      <c r="S20" s="13">
        <f t="shared" si="6"/>
        <v>-1.1207947674484302</v>
      </c>
      <c r="T20" s="13">
        <f t="shared" si="7"/>
        <v>12.227612079310333</v>
      </c>
      <c r="U20" s="13">
        <f t="shared" si="8"/>
        <v>21.66504728355352</v>
      </c>
    </row>
    <row r="21" spans="1:21" ht="12.75">
      <c r="A21" s="2" t="s">
        <v>15</v>
      </c>
      <c r="B21" s="3">
        <v>16672518</v>
      </c>
      <c r="C21" s="3">
        <v>15321661</v>
      </c>
      <c r="D21" s="3">
        <v>18720615</v>
      </c>
      <c r="E21" s="3">
        <v>25578043</v>
      </c>
      <c r="F21" s="6">
        <v>30325905</v>
      </c>
      <c r="G21" s="6">
        <v>40524896</v>
      </c>
      <c r="H21" s="12"/>
      <c r="I21" s="13">
        <f t="shared" si="0"/>
        <v>2.1962434402043405</v>
      </c>
      <c r="J21" s="13">
        <f t="shared" si="1"/>
        <v>1.982347307358586</v>
      </c>
      <c r="K21" s="13">
        <f t="shared" si="2"/>
        <v>2.1070245211093472</v>
      </c>
      <c r="L21" s="13">
        <f t="shared" si="3"/>
        <v>2.5007842142240158</v>
      </c>
      <c r="M21" s="13">
        <f t="shared" si="4"/>
        <v>2.570045342933544</v>
      </c>
      <c r="N21" s="13">
        <f t="shared" si="4"/>
        <v>2.783683124147602</v>
      </c>
      <c r="O21" s="12"/>
      <c r="P21" s="51">
        <v>0</v>
      </c>
      <c r="Q21" s="13">
        <f t="shared" si="9"/>
        <v>-8.102297445412859</v>
      </c>
      <c r="R21" s="13">
        <f t="shared" si="5"/>
        <v>12.284269238755655</v>
      </c>
      <c r="S21" s="13">
        <f t="shared" si="6"/>
        <v>53.41439727340526</v>
      </c>
      <c r="T21" s="13">
        <f t="shared" si="7"/>
        <v>81.8915715070753</v>
      </c>
      <c r="U21" s="13">
        <f t="shared" si="8"/>
        <v>143.0640410764589</v>
      </c>
    </row>
    <row r="22" spans="1:21" ht="12.75">
      <c r="A22" s="1" t="s">
        <v>16</v>
      </c>
      <c r="B22" s="3">
        <v>27426160</v>
      </c>
      <c r="C22" s="3">
        <v>29485553</v>
      </c>
      <c r="D22" s="3">
        <v>35940274</v>
      </c>
      <c r="E22" s="3">
        <v>41213569</v>
      </c>
      <c r="F22" s="6">
        <v>46331507</v>
      </c>
      <c r="G22" s="6">
        <v>50428838</v>
      </c>
      <c r="H22" s="12"/>
      <c r="I22" s="13">
        <f t="shared" si="0"/>
        <v>3.612803056502603</v>
      </c>
      <c r="J22" s="13">
        <f t="shared" si="1"/>
        <v>3.8149001335774813</v>
      </c>
      <c r="K22" s="13">
        <f t="shared" si="2"/>
        <v>4.045114896780299</v>
      </c>
      <c r="L22" s="13">
        <f t="shared" si="3"/>
        <v>4.029481175202976</v>
      </c>
      <c r="M22" s="13">
        <f t="shared" si="4"/>
        <v>3.926480472600666</v>
      </c>
      <c r="N22" s="13">
        <f t="shared" si="4"/>
        <v>3.4639917474673667</v>
      </c>
      <c r="O22" s="12"/>
      <c r="P22" s="51">
        <v>0</v>
      </c>
      <c r="Q22" s="13">
        <f t="shared" si="9"/>
        <v>7.508863800109083</v>
      </c>
      <c r="R22" s="13">
        <f t="shared" si="5"/>
        <v>31.043769889769464</v>
      </c>
      <c r="S22" s="13">
        <f t="shared" si="6"/>
        <v>50.27101497256635</v>
      </c>
      <c r="T22" s="13">
        <f t="shared" si="7"/>
        <v>68.9318045253145</v>
      </c>
      <c r="U22" s="13">
        <f t="shared" si="8"/>
        <v>83.87130389380067</v>
      </c>
    </row>
    <row r="23" spans="1:21" ht="12.75">
      <c r="A23" s="1" t="s">
        <v>17</v>
      </c>
      <c r="B23" s="3">
        <v>39378154</v>
      </c>
      <c r="C23" s="3">
        <v>43883142</v>
      </c>
      <c r="D23" s="3">
        <v>48801011</v>
      </c>
      <c r="E23" s="3">
        <v>52981964</v>
      </c>
      <c r="F23" s="6">
        <v>56147931</v>
      </c>
      <c r="G23" s="6">
        <v>64919438</v>
      </c>
      <c r="H23" s="12"/>
      <c r="I23" s="13">
        <f t="shared" si="0"/>
        <v>5.187219615528758</v>
      </c>
      <c r="J23" s="13">
        <f t="shared" si="1"/>
        <v>5.677689147549635</v>
      </c>
      <c r="K23" s="13">
        <f t="shared" si="2"/>
        <v>5.492604106859042</v>
      </c>
      <c r="L23" s="13">
        <f t="shared" si="3"/>
        <v>5.180085873254067</v>
      </c>
      <c r="M23" s="13">
        <f t="shared" si="4"/>
        <v>4.75839809502483</v>
      </c>
      <c r="N23" s="13">
        <f t="shared" si="4"/>
        <v>4.45936107990867</v>
      </c>
      <c r="O23" s="12"/>
      <c r="P23" s="51">
        <v>0</v>
      </c>
      <c r="Q23" s="13">
        <f t="shared" si="9"/>
        <v>11.44032297704966</v>
      </c>
      <c r="R23" s="13">
        <f t="shared" si="5"/>
        <v>23.929148634037034</v>
      </c>
      <c r="S23" s="13">
        <f t="shared" si="6"/>
        <v>34.54659149334424</v>
      </c>
      <c r="T23" s="13">
        <f t="shared" si="7"/>
        <v>42.58649859513474</v>
      </c>
      <c r="U23" s="13">
        <f t="shared" si="8"/>
        <v>64.86155750216224</v>
      </c>
    </row>
    <row r="24" spans="1:21" ht="12.75">
      <c r="A24" s="5" t="s">
        <v>18</v>
      </c>
      <c r="B24" s="3">
        <v>49045722</v>
      </c>
      <c r="C24" s="3">
        <v>53307051</v>
      </c>
      <c r="D24" s="3">
        <v>59825689</v>
      </c>
      <c r="E24" s="3">
        <v>69772710</v>
      </c>
      <c r="F24" s="6">
        <v>75076006</v>
      </c>
      <c r="G24" s="6">
        <v>86841714</v>
      </c>
      <c r="H24" s="12"/>
      <c r="I24" s="13">
        <f t="shared" si="0"/>
        <v>6.4607124858156215</v>
      </c>
      <c r="J24" s="13">
        <f t="shared" si="1"/>
        <v>6.896973442571065</v>
      </c>
      <c r="K24" s="13">
        <f t="shared" si="2"/>
        <v>6.733442983324091</v>
      </c>
      <c r="L24" s="13">
        <f t="shared" si="3"/>
        <v>6.821729549505805</v>
      </c>
      <c r="M24" s="13">
        <f t="shared" si="4"/>
        <v>6.362505573579777</v>
      </c>
      <c r="N24" s="13">
        <f t="shared" si="4"/>
        <v>5.965217374866367</v>
      </c>
      <c r="O24" s="12"/>
      <c r="P24" s="51">
        <v>0</v>
      </c>
      <c r="Q24" s="13">
        <f t="shared" si="9"/>
        <v>8.68848255511459</v>
      </c>
      <c r="R24" s="13">
        <f t="shared" si="5"/>
        <v>21.979423608036598</v>
      </c>
      <c r="S24" s="13">
        <f t="shared" si="6"/>
        <v>42.260542112113285</v>
      </c>
      <c r="T24" s="13">
        <f t="shared" si="7"/>
        <v>53.073505575063194</v>
      </c>
      <c r="U24" s="13">
        <f t="shared" si="8"/>
        <v>77.06277012294774</v>
      </c>
    </row>
    <row r="25" spans="1:21" ht="12.75">
      <c r="A25" s="4" t="s">
        <v>19</v>
      </c>
      <c r="B25" s="3">
        <v>43292550</v>
      </c>
      <c r="C25" s="3">
        <v>43945813</v>
      </c>
      <c r="D25" s="3">
        <v>44451175</v>
      </c>
      <c r="E25" s="3">
        <v>50925579</v>
      </c>
      <c r="F25" s="6">
        <v>56187497</v>
      </c>
      <c r="G25" s="6">
        <v>70079302</v>
      </c>
      <c r="H25" s="12"/>
      <c r="I25" s="13">
        <f t="shared" si="0"/>
        <v>5.702856577945719</v>
      </c>
      <c r="J25" s="13">
        <f t="shared" si="1"/>
        <v>5.685797647541866</v>
      </c>
      <c r="K25" s="13">
        <f t="shared" si="2"/>
        <v>5.003025579935423</v>
      </c>
      <c r="L25" s="13">
        <f t="shared" si="3"/>
        <v>4.979031588281325</v>
      </c>
      <c r="M25" s="13">
        <f t="shared" si="4"/>
        <v>4.761751215534788</v>
      </c>
      <c r="N25" s="13">
        <f t="shared" si="4"/>
        <v>4.813795705470614</v>
      </c>
      <c r="O25" s="12"/>
      <c r="P25" s="51">
        <v>0</v>
      </c>
      <c r="Q25" s="13">
        <f t="shared" si="9"/>
        <v>1.508950154241333</v>
      </c>
      <c r="R25" s="13">
        <f t="shared" si="5"/>
        <v>2.676268780656258</v>
      </c>
      <c r="S25" s="13">
        <f t="shared" si="6"/>
        <v>17.631276050960267</v>
      </c>
      <c r="T25" s="13">
        <f t="shared" si="7"/>
        <v>29.785602834667856</v>
      </c>
      <c r="U25" s="13">
        <f t="shared" si="8"/>
        <v>61.87381431678199</v>
      </c>
    </row>
    <row r="26" spans="1:21" ht="12.75">
      <c r="A26" s="1" t="s">
        <v>20</v>
      </c>
      <c r="B26" s="3">
        <v>58663814</v>
      </c>
      <c r="C26" s="3">
        <v>63298013</v>
      </c>
      <c r="D26" s="3">
        <v>67662473</v>
      </c>
      <c r="E26" s="3">
        <v>71024836</v>
      </c>
      <c r="F26" s="6">
        <v>79139224</v>
      </c>
      <c r="G26" s="6">
        <v>88159175</v>
      </c>
      <c r="H26" s="12"/>
      <c r="I26" s="13">
        <f t="shared" si="0"/>
        <v>7.7276879638017215</v>
      </c>
      <c r="J26" s="13">
        <f t="shared" si="1"/>
        <v>8.18962419490281</v>
      </c>
      <c r="K26" s="13">
        <f t="shared" si="2"/>
        <v>7.615481103045981</v>
      </c>
      <c r="L26" s="13">
        <f t="shared" si="3"/>
        <v>6.944150836193745</v>
      </c>
      <c r="M26" s="13">
        <f t="shared" si="4"/>
        <v>6.70685323602295</v>
      </c>
      <c r="N26" s="13">
        <f t="shared" si="4"/>
        <v>6.055714681816213</v>
      </c>
      <c r="O26" s="12"/>
      <c r="P26" s="51">
        <v>0</v>
      </c>
      <c r="Q26" s="13">
        <f t="shared" si="9"/>
        <v>7.899586958324932</v>
      </c>
      <c r="R26" s="13">
        <f t="shared" si="5"/>
        <v>15.339369172280541</v>
      </c>
      <c r="S26" s="13">
        <f t="shared" si="6"/>
        <v>21.07094843850419</v>
      </c>
      <c r="T26" s="13">
        <f t="shared" si="7"/>
        <v>34.90296420208887</v>
      </c>
      <c r="U26" s="13">
        <f t="shared" si="8"/>
        <v>50.27862832102937</v>
      </c>
    </row>
    <row r="27" spans="1:21" ht="12.75">
      <c r="A27" s="1" t="s">
        <v>21</v>
      </c>
      <c r="B27" s="3">
        <v>32651425</v>
      </c>
      <c r="C27" s="3">
        <v>34738130</v>
      </c>
      <c r="D27" s="3">
        <v>45110096</v>
      </c>
      <c r="E27" s="3">
        <v>52590262</v>
      </c>
      <c r="F27" s="6">
        <v>67196300</v>
      </c>
      <c r="G27" s="6">
        <v>86015218</v>
      </c>
      <c r="H27" s="12"/>
      <c r="I27" s="13">
        <f t="shared" si="0"/>
        <v>4.301118641441803</v>
      </c>
      <c r="J27" s="13">
        <f t="shared" si="1"/>
        <v>4.494489107164852</v>
      </c>
      <c r="K27" s="13">
        <f t="shared" si="2"/>
        <v>5.077187817900035</v>
      </c>
      <c r="L27" s="13">
        <f t="shared" si="3"/>
        <v>5.141788878512132</v>
      </c>
      <c r="M27" s="13">
        <f t="shared" si="4"/>
        <v>5.694720005136378</v>
      </c>
      <c r="N27" s="13">
        <f t="shared" si="4"/>
        <v>5.908444793207539</v>
      </c>
      <c r="O27" s="12"/>
      <c r="P27" s="51">
        <v>0</v>
      </c>
      <c r="Q27" s="13">
        <f t="shared" si="9"/>
        <v>6.390854304214912</v>
      </c>
      <c r="R27" s="13">
        <f t="shared" si="5"/>
        <v>38.15659194047427</v>
      </c>
      <c r="S27" s="13">
        <f t="shared" si="6"/>
        <v>61.06574827898018</v>
      </c>
      <c r="T27" s="13">
        <f t="shared" si="7"/>
        <v>105.798981208324</v>
      </c>
      <c r="U27" s="13">
        <f t="shared" si="8"/>
        <v>163.4348056784658</v>
      </c>
    </row>
    <row r="28" spans="1:21" ht="12.75">
      <c r="A28" s="1" t="s">
        <v>28</v>
      </c>
      <c r="B28" s="3">
        <v>64585073</v>
      </c>
      <c r="C28" s="3">
        <v>62733167</v>
      </c>
      <c r="D28" s="3">
        <v>67848325</v>
      </c>
      <c r="E28" s="3">
        <v>62711693</v>
      </c>
      <c r="F28" s="6">
        <v>96569140</v>
      </c>
      <c r="G28" s="6">
        <v>179131202</v>
      </c>
      <c r="H28" s="12"/>
      <c r="I28" s="13">
        <f t="shared" si="0"/>
        <v>8.507685696387819</v>
      </c>
      <c r="J28" s="13">
        <f t="shared" si="1"/>
        <v>8.116543283690099</v>
      </c>
      <c r="K28" s="13">
        <f t="shared" si="2"/>
        <v>7.636398937278307</v>
      </c>
      <c r="L28" s="13">
        <f t="shared" si="3"/>
        <v>6.131368686089968</v>
      </c>
      <c r="M28" s="13">
        <f t="shared" si="4"/>
        <v>8.183995449702076</v>
      </c>
      <c r="N28" s="13">
        <f t="shared" si="4"/>
        <v>12.30464611224851</v>
      </c>
      <c r="O28" s="12"/>
      <c r="P28" s="51">
        <v>0</v>
      </c>
      <c r="Q28" s="13">
        <f t="shared" si="9"/>
        <v>-2.8673901165986138</v>
      </c>
      <c r="R28" s="13">
        <f t="shared" si="5"/>
        <v>5.052641188467803</v>
      </c>
      <c r="S28" s="13">
        <f t="shared" si="6"/>
        <v>-2.9006392854893903</v>
      </c>
      <c r="T28" s="13">
        <f t="shared" si="7"/>
        <v>49.52238267192172</v>
      </c>
      <c r="U28" s="13">
        <f t="shared" si="8"/>
        <v>177.35697070436072</v>
      </c>
    </row>
    <row r="29" spans="1:21" ht="12.75">
      <c r="A29" s="1" t="s">
        <v>22</v>
      </c>
      <c r="B29" s="3">
        <v>33656090</v>
      </c>
      <c r="C29" s="3">
        <v>29841663</v>
      </c>
      <c r="D29" s="3">
        <v>43238420</v>
      </c>
      <c r="E29" s="3">
        <v>52700778</v>
      </c>
      <c r="F29" s="6">
        <v>53041587</v>
      </c>
      <c r="G29" s="6">
        <v>56207140</v>
      </c>
      <c r="H29" s="12"/>
      <c r="I29" s="13">
        <f t="shared" si="0"/>
        <v>4.433461513457469</v>
      </c>
      <c r="J29" s="13">
        <f t="shared" si="1"/>
        <v>3.8609743614058787</v>
      </c>
      <c r="K29" s="13">
        <f t="shared" si="2"/>
        <v>4.866528754211591</v>
      </c>
      <c r="L29" s="13">
        <f t="shared" si="3"/>
        <v>5.152594109710594</v>
      </c>
      <c r="M29" s="13">
        <f t="shared" si="4"/>
        <v>4.495143134266048</v>
      </c>
      <c r="N29" s="13">
        <f t="shared" si="4"/>
        <v>3.860907306822</v>
      </c>
      <c r="O29" s="12"/>
      <c r="P29" s="51">
        <v>0</v>
      </c>
      <c r="Q29" s="13">
        <f t="shared" si="9"/>
        <v>-11.333541715630062</v>
      </c>
      <c r="R29" s="13">
        <f t="shared" si="5"/>
        <v>28.471310838543644</v>
      </c>
      <c r="S29" s="13">
        <f t="shared" si="6"/>
        <v>56.5861572155292</v>
      </c>
      <c r="T29" s="13">
        <f t="shared" si="7"/>
        <v>57.598779299675016</v>
      </c>
      <c r="U29" s="13">
        <f t="shared" si="8"/>
        <v>67.00436681741701</v>
      </c>
    </row>
    <row r="30" spans="2:21" ht="12.75">
      <c r="B30" s="6"/>
      <c r="C30" s="6"/>
      <c r="D30" s="6"/>
      <c r="E30" s="6"/>
      <c r="F30" s="6"/>
      <c r="G30" s="6"/>
      <c r="H30" s="12"/>
      <c r="I30" s="13"/>
      <c r="J30" s="13"/>
      <c r="K30" s="13"/>
      <c r="L30" s="13"/>
      <c r="M30" s="13"/>
      <c r="N30" s="13"/>
      <c r="O30" s="12"/>
      <c r="P30" s="51"/>
      <c r="Q30" s="13"/>
      <c r="R30" s="13"/>
      <c r="S30" s="13"/>
      <c r="T30" s="13"/>
      <c r="U30" s="13"/>
    </row>
    <row r="31" spans="1:21" ht="12.75">
      <c r="A31" s="7" t="s">
        <v>23</v>
      </c>
      <c r="B31" s="6">
        <v>83688083</v>
      </c>
      <c r="C31" s="6">
        <v>75381437</v>
      </c>
      <c r="D31" s="6">
        <v>101600872</v>
      </c>
      <c r="E31" s="6">
        <v>149752175</v>
      </c>
      <c r="F31" s="6">
        <v>166297031.00000003</v>
      </c>
      <c r="G31" s="6">
        <v>183797435</v>
      </c>
      <c r="H31" s="12"/>
      <c r="I31" s="13">
        <f t="shared" si="0"/>
        <v>11.024093859849266</v>
      </c>
      <c r="J31" s="13">
        <f t="shared" si="1"/>
        <v>9.753001888096264</v>
      </c>
      <c r="K31" s="13">
        <f t="shared" si="2"/>
        <v>11.435282904439415</v>
      </c>
      <c r="L31" s="13">
        <f t="shared" si="3"/>
        <v>14.641381097283801</v>
      </c>
      <c r="M31" s="13">
        <f t="shared" si="4"/>
        <v>14.093261522293407</v>
      </c>
      <c r="N31" s="13">
        <f t="shared" si="4"/>
        <v>12.625172883136226</v>
      </c>
      <c r="O31" s="12"/>
      <c r="P31" s="51">
        <v>0</v>
      </c>
      <c r="Q31" s="13">
        <f t="shared" si="9"/>
        <v>-9.92572144351783</v>
      </c>
      <c r="R31" s="13">
        <f t="shared" si="5"/>
        <v>21.40422908241308</v>
      </c>
      <c r="S31" s="13">
        <f t="shared" si="6"/>
        <v>78.94085947696999</v>
      </c>
      <c r="T31" s="13">
        <f t="shared" si="7"/>
        <v>98.71052728021027</v>
      </c>
      <c r="U31" s="13">
        <f t="shared" si="8"/>
        <v>119.6219920582958</v>
      </c>
    </row>
    <row r="32" spans="1:21" ht="12.75">
      <c r="A32" s="8" t="s">
        <v>24</v>
      </c>
      <c r="B32" s="6">
        <v>159946505</v>
      </c>
      <c r="C32" s="6">
        <v>165562183</v>
      </c>
      <c r="D32" s="6">
        <v>178080648</v>
      </c>
      <c r="E32" s="6">
        <v>215182493</v>
      </c>
      <c r="F32" s="6">
        <v>228302081</v>
      </c>
      <c r="G32" s="6">
        <v>274847279</v>
      </c>
      <c r="H32" s="12"/>
      <c r="I32" s="13">
        <f t="shared" si="0"/>
        <v>21.069490666608413</v>
      </c>
      <c r="J32" s="13">
        <f t="shared" si="1"/>
        <v>21.420768131500854</v>
      </c>
      <c r="K32" s="13">
        <f t="shared" si="2"/>
        <v>20.043160551672166</v>
      </c>
      <c r="L32" s="13">
        <f t="shared" si="3"/>
        <v>21.03855176378309</v>
      </c>
      <c r="M32" s="13">
        <f t="shared" si="4"/>
        <v>19.34803594669596</v>
      </c>
      <c r="N32" s="13">
        <f t="shared" si="4"/>
        <v>18.879449617099265</v>
      </c>
      <c r="O32" s="12"/>
      <c r="P32" s="51">
        <v>0</v>
      </c>
      <c r="Q32" s="13">
        <f t="shared" si="9"/>
        <v>3.510972621752501</v>
      </c>
      <c r="R32" s="13">
        <f t="shared" si="5"/>
        <v>11.337630040743932</v>
      </c>
      <c r="S32" s="13">
        <f t="shared" si="6"/>
        <v>34.53403874001498</v>
      </c>
      <c r="T32" s="13">
        <f t="shared" si="7"/>
        <v>42.73652368959233</v>
      </c>
      <c r="U32" s="13">
        <f t="shared" si="8"/>
        <v>71.83700200263831</v>
      </c>
    </row>
    <row r="33" spans="1:21" ht="12.75">
      <c r="A33" s="9" t="s">
        <v>25</v>
      </c>
      <c r="B33" s="6">
        <v>117232264</v>
      </c>
      <c r="C33" s="6">
        <v>127469764</v>
      </c>
      <c r="D33" s="6">
        <v>144037203</v>
      </c>
      <c r="E33" s="6">
        <v>135266778</v>
      </c>
      <c r="F33" s="6">
        <v>155507425.99999997</v>
      </c>
      <c r="G33" s="6">
        <v>203741015</v>
      </c>
      <c r="H33" s="12"/>
      <c r="I33" s="13">
        <f t="shared" si="0"/>
        <v>15.442813784354795</v>
      </c>
      <c r="J33" s="13">
        <f t="shared" si="1"/>
        <v>16.49229436906576</v>
      </c>
      <c r="K33" s="13">
        <f t="shared" si="2"/>
        <v>16.211535714665615</v>
      </c>
      <c r="L33" s="13">
        <f t="shared" si="3"/>
        <v>13.225133100735828</v>
      </c>
      <c r="M33" s="13">
        <f t="shared" si="4"/>
        <v>13.178869220321129</v>
      </c>
      <c r="N33" s="13">
        <f t="shared" si="4"/>
        <v>13.995111181832604</v>
      </c>
      <c r="O33" s="12"/>
      <c r="P33" s="51">
        <v>0</v>
      </c>
      <c r="Q33" s="13">
        <f t="shared" si="9"/>
        <v>8.732664243351977</v>
      </c>
      <c r="R33" s="13">
        <f t="shared" si="5"/>
        <v>22.864813904813786</v>
      </c>
      <c r="S33" s="13">
        <f t="shared" si="6"/>
        <v>15.383575634093361</v>
      </c>
      <c r="T33" s="13">
        <f t="shared" si="7"/>
        <v>32.649000108024836</v>
      </c>
      <c r="U33" s="13">
        <f t="shared" si="8"/>
        <v>73.7926130983873</v>
      </c>
    </row>
    <row r="34" spans="6:21" ht="12.75">
      <c r="F34" s="6"/>
      <c r="G34" s="13"/>
      <c r="H34" s="12"/>
      <c r="I34" s="13"/>
      <c r="J34" s="13"/>
      <c r="K34" s="13"/>
      <c r="L34" s="13"/>
      <c r="M34" s="13"/>
      <c r="N34" s="13"/>
      <c r="O34" s="12"/>
      <c r="P34" s="51"/>
      <c r="Q34" s="13"/>
      <c r="R34" s="13"/>
      <c r="S34" s="13"/>
      <c r="T34" s="13"/>
      <c r="U34" s="13"/>
    </row>
    <row r="35" spans="1:21" ht="12.75">
      <c r="A35" s="17" t="s">
        <v>26</v>
      </c>
      <c r="B35" s="18">
        <v>759137976</v>
      </c>
      <c r="C35" s="18">
        <v>772904977</v>
      </c>
      <c r="D35" s="18">
        <v>888485863</v>
      </c>
      <c r="E35" s="18">
        <v>1022800882</v>
      </c>
      <c r="F35" s="19">
        <v>1179975485</v>
      </c>
      <c r="G35" s="19">
        <v>1455801332</v>
      </c>
      <c r="H35" s="21"/>
      <c r="I35" s="20">
        <f t="shared" si="0"/>
        <v>100</v>
      </c>
      <c r="J35" s="20">
        <f t="shared" si="1"/>
        <v>100</v>
      </c>
      <c r="K35" s="20">
        <f t="shared" si="2"/>
        <v>100</v>
      </c>
      <c r="L35" s="20">
        <f t="shared" si="3"/>
        <v>100</v>
      </c>
      <c r="M35" s="20">
        <f t="shared" si="4"/>
        <v>100</v>
      </c>
      <c r="N35" s="20">
        <f t="shared" si="4"/>
        <v>100</v>
      </c>
      <c r="O35" s="15"/>
      <c r="P35" s="81">
        <v>0</v>
      </c>
      <c r="Q35" s="20">
        <f t="shared" si="9"/>
        <v>1.8135044531087914</v>
      </c>
      <c r="R35" s="20">
        <f t="shared" si="5"/>
        <v>17.03878492307173</v>
      </c>
      <c r="S35" s="20">
        <f t="shared" si="6"/>
        <v>34.73188199453219</v>
      </c>
      <c r="T35" s="20">
        <f t="shared" si="7"/>
        <v>55.43623455876221</v>
      </c>
      <c r="U35" s="20">
        <f t="shared" si="8"/>
        <v>91.7703208145129</v>
      </c>
    </row>
    <row r="36" spans="8:21" ht="12.75">
      <c r="H36" s="12"/>
      <c r="I36" s="13"/>
      <c r="J36" s="13"/>
      <c r="K36" s="13"/>
      <c r="L36" s="13"/>
      <c r="M36" s="13"/>
      <c r="N36" s="13"/>
      <c r="O36" s="12"/>
      <c r="P36" s="13"/>
      <c r="Q36" s="13"/>
      <c r="R36" s="13"/>
      <c r="S36" s="13"/>
      <c r="T36" s="13"/>
      <c r="U36" s="13"/>
    </row>
    <row r="37" ht="12.75">
      <c r="A37" t="s">
        <v>59</v>
      </c>
    </row>
    <row r="39" spans="1:2" ht="12.75">
      <c r="A39" s="11" t="s">
        <v>133</v>
      </c>
      <c r="B39" s="11" t="s">
        <v>108</v>
      </c>
    </row>
    <row r="41" spans="1:21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  <c r="O41" s="29"/>
      <c r="P41" s="28">
        <v>2002</v>
      </c>
      <c r="Q41" s="28">
        <v>2003</v>
      </c>
      <c r="R41" s="28">
        <v>2004</v>
      </c>
      <c r="S41" s="28">
        <v>2005</v>
      </c>
      <c r="T41" s="28">
        <v>2006</v>
      </c>
      <c r="U41" s="28">
        <v>2007</v>
      </c>
    </row>
    <row r="42" spans="1:21" ht="12.75">
      <c r="A42" s="30"/>
      <c r="B42" s="30"/>
      <c r="C42" s="30"/>
      <c r="D42" s="30"/>
      <c r="E42" s="30"/>
      <c r="F42" s="31"/>
      <c r="G42" s="31" t="s">
        <v>29</v>
      </c>
      <c r="H42" s="30"/>
      <c r="I42" s="30"/>
      <c r="J42" s="30"/>
      <c r="K42" s="30"/>
      <c r="L42" s="30"/>
      <c r="M42" s="31"/>
      <c r="N42" s="31" t="s">
        <v>187</v>
      </c>
      <c r="O42" s="30"/>
      <c r="P42" s="30"/>
      <c r="Q42" s="30"/>
      <c r="R42" s="30"/>
      <c r="S42" s="30"/>
      <c r="T42" s="31"/>
      <c r="U42" s="31" t="s">
        <v>151</v>
      </c>
    </row>
    <row r="43" spans="1:21" ht="12.75">
      <c r="A43" s="1"/>
      <c r="B43" s="1"/>
      <c r="C43" s="1"/>
      <c r="D43" s="1"/>
      <c r="E43" s="1"/>
      <c r="F43" s="14"/>
      <c r="G43" s="14"/>
      <c r="H43" s="1"/>
      <c r="I43" s="1"/>
      <c r="J43" s="1"/>
      <c r="K43" s="1"/>
      <c r="L43" s="1"/>
      <c r="M43" s="14"/>
      <c r="N43" s="14"/>
      <c r="O43" s="1"/>
      <c r="P43" s="1"/>
      <c r="Q43" s="1"/>
      <c r="R43" s="1"/>
      <c r="S43" s="1"/>
      <c r="T43" s="14"/>
      <c r="U43" s="14"/>
    </row>
    <row r="44" spans="1:21" ht="12.75">
      <c r="A44" s="2" t="s">
        <v>28</v>
      </c>
      <c r="B44" s="3">
        <v>64585073</v>
      </c>
      <c r="C44" s="3">
        <v>62733167</v>
      </c>
      <c r="D44" s="3">
        <v>67848325</v>
      </c>
      <c r="E44" s="3">
        <v>62711693</v>
      </c>
      <c r="F44" s="3">
        <v>96569140</v>
      </c>
      <c r="G44" s="3">
        <v>179131202</v>
      </c>
      <c r="H44" s="12"/>
      <c r="I44" s="13">
        <v>8.507685696387819</v>
      </c>
      <c r="J44" s="13">
        <v>8.116543283690099</v>
      </c>
      <c r="K44" s="13">
        <v>7.636398937278307</v>
      </c>
      <c r="L44" s="13">
        <v>6.131368686089968</v>
      </c>
      <c r="M44" s="13">
        <v>8.183995449702076</v>
      </c>
      <c r="N44" s="13">
        <v>12.30464611224851</v>
      </c>
      <c r="O44" s="12"/>
      <c r="P44" s="51">
        <v>0</v>
      </c>
      <c r="Q44" s="13">
        <v>-2.8673901165986138</v>
      </c>
      <c r="R44" s="13">
        <v>5.052641188467803</v>
      </c>
      <c r="S44" s="13">
        <v>-2.9006392854893903</v>
      </c>
      <c r="T44" s="13">
        <v>49.52238267192172</v>
      </c>
      <c r="U44" s="13">
        <v>177.35697070436072</v>
      </c>
    </row>
    <row r="45" spans="1:21" ht="12.75">
      <c r="A45" s="4" t="s">
        <v>1</v>
      </c>
      <c r="B45" s="3">
        <v>57588198</v>
      </c>
      <c r="C45" s="3">
        <v>49943544</v>
      </c>
      <c r="D45" s="3">
        <v>66705222</v>
      </c>
      <c r="E45" s="3">
        <v>99440510</v>
      </c>
      <c r="F45" s="3">
        <v>112901952</v>
      </c>
      <c r="G45" s="3">
        <v>122719995</v>
      </c>
      <c r="H45" s="12"/>
      <c r="I45" s="13">
        <v>7.585998832971043</v>
      </c>
      <c r="J45" s="13">
        <v>6.46179614392624</v>
      </c>
      <c r="K45" s="13">
        <v>7.507741515972775</v>
      </c>
      <c r="L45" s="13">
        <v>9.722372335615564</v>
      </c>
      <c r="M45" s="13">
        <v>9.568160816493574</v>
      </c>
      <c r="N45" s="13">
        <v>8.429721302109648</v>
      </c>
      <c r="O45" s="12"/>
      <c r="P45" s="51">
        <v>0</v>
      </c>
      <c r="Q45" s="13">
        <v>-13.274688678399002</v>
      </c>
      <c r="R45" s="13">
        <v>15.831410456705044</v>
      </c>
      <c r="S45" s="13">
        <v>72.67515472527896</v>
      </c>
      <c r="T45" s="13">
        <v>96.05050326457513</v>
      </c>
      <c r="U45" s="13">
        <v>113.09921001521874</v>
      </c>
    </row>
    <row r="46" spans="1:21" ht="12.75">
      <c r="A46" s="1" t="s">
        <v>7</v>
      </c>
      <c r="B46" s="3">
        <v>70744760</v>
      </c>
      <c r="C46" s="3">
        <v>71779219</v>
      </c>
      <c r="D46" s="3">
        <v>78660499</v>
      </c>
      <c r="E46" s="3">
        <v>102339477</v>
      </c>
      <c r="F46" s="3">
        <v>97784641</v>
      </c>
      <c r="G46" s="3">
        <v>117203068</v>
      </c>
      <c r="H46" s="12"/>
      <c r="I46" s="13">
        <v>9.319091158206001</v>
      </c>
      <c r="J46" s="13">
        <v>9.28693968029656</v>
      </c>
      <c r="K46" s="13">
        <v>8.853320269430105</v>
      </c>
      <c r="L46" s="13">
        <v>10.005806486975635</v>
      </c>
      <c r="M46" s="13">
        <v>8.28700614911504</v>
      </c>
      <c r="N46" s="13">
        <v>8.050759772213205</v>
      </c>
      <c r="O46" s="12"/>
      <c r="P46" s="51">
        <v>0</v>
      </c>
      <c r="Q46" s="13">
        <v>1.4622411610414758</v>
      </c>
      <c r="R46" s="13">
        <v>11.189152383865604</v>
      </c>
      <c r="S46" s="13">
        <v>44.660151508041025</v>
      </c>
      <c r="T46" s="13">
        <v>38.221743914319575</v>
      </c>
      <c r="U46" s="13">
        <v>65.6703167838862</v>
      </c>
    </row>
    <row r="47" spans="1:21" ht="12.75">
      <c r="A47" s="2" t="s">
        <v>20</v>
      </c>
      <c r="B47" s="3">
        <v>58663814</v>
      </c>
      <c r="C47" s="3">
        <v>63298013</v>
      </c>
      <c r="D47" s="3">
        <v>67662473</v>
      </c>
      <c r="E47" s="3">
        <v>71024836</v>
      </c>
      <c r="F47" s="3">
        <v>79139224</v>
      </c>
      <c r="G47" s="3">
        <v>88159175</v>
      </c>
      <c r="H47" s="12"/>
      <c r="I47" s="13">
        <v>7.7276879638017215</v>
      </c>
      <c r="J47" s="13">
        <v>8.18962419490281</v>
      </c>
      <c r="K47" s="13">
        <v>7.615481103045981</v>
      </c>
      <c r="L47" s="13">
        <v>6.944150836193745</v>
      </c>
      <c r="M47" s="13">
        <v>6.70685323602295</v>
      </c>
      <c r="N47" s="13">
        <v>6.055714681816213</v>
      </c>
      <c r="O47" s="12"/>
      <c r="P47" s="51">
        <v>0</v>
      </c>
      <c r="Q47" s="13">
        <v>7.899586958324932</v>
      </c>
      <c r="R47" s="13">
        <v>15.339369172280541</v>
      </c>
      <c r="S47" s="13">
        <v>21.07094843850419</v>
      </c>
      <c r="T47" s="13">
        <v>34.90296420208887</v>
      </c>
      <c r="U47" s="13">
        <v>50.27862832102937</v>
      </c>
    </row>
    <row r="48" spans="1:21" ht="12.75">
      <c r="A48" s="1" t="s">
        <v>9</v>
      </c>
      <c r="B48" s="3">
        <v>44670168</v>
      </c>
      <c r="C48" s="3">
        <v>52059100</v>
      </c>
      <c r="D48" s="3">
        <v>63819020</v>
      </c>
      <c r="E48" s="3">
        <v>45344499</v>
      </c>
      <c r="F48" s="3">
        <v>60865248</v>
      </c>
      <c r="G48" s="3">
        <v>87933907</v>
      </c>
      <c r="H48" s="12"/>
      <c r="I48" s="13">
        <v>5.884327936717527</v>
      </c>
      <c r="J48" s="13">
        <v>6.735511032942928</v>
      </c>
      <c r="K48" s="13">
        <v>7.182896504904772</v>
      </c>
      <c r="L48" s="13">
        <v>4.433365261802737</v>
      </c>
      <c r="M48" s="13">
        <v>5.158179027761751</v>
      </c>
      <c r="N48" s="13">
        <v>6.040240867151508</v>
      </c>
      <c r="O48" s="12"/>
      <c r="P48" s="51">
        <v>0</v>
      </c>
      <c r="Q48" s="13">
        <v>16.541088450797844</v>
      </c>
      <c r="R48" s="13">
        <v>42.867203902165755</v>
      </c>
      <c r="S48" s="13">
        <v>1.509577935771361</v>
      </c>
      <c r="T48" s="13">
        <v>36.25479984762984</v>
      </c>
      <c r="U48" s="13">
        <v>96.85152516104262</v>
      </c>
    </row>
    <row r="49" spans="1:21" ht="12.75">
      <c r="A49" s="1" t="s">
        <v>6</v>
      </c>
      <c r="B49" s="3">
        <v>45909195</v>
      </c>
      <c r="C49" s="3">
        <v>49837151</v>
      </c>
      <c r="D49" s="3">
        <v>54968974</v>
      </c>
      <c r="E49" s="3">
        <v>61917437</v>
      </c>
      <c r="F49" s="3">
        <v>74329943</v>
      </c>
      <c r="G49" s="3">
        <v>87564909</v>
      </c>
      <c r="H49" s="12"/>
      <c r="I49" s="13">
        <v>6.0475429304566894</v>
      </c>
      <c r="J49" s="13">
        <v>6.448030803662427</v>
      </c>
      <c r="K49" s="13">
        <v>6.186814702306637</v>
      </c>
      <c r="L49" s="13">
        <v>6.0537136885261305</v>
      </c>
      <c r="M49" s="13">
        <v>6.299278582046135</v>
      </c>
      <c r="N49" s="13">
        <v>6.014894139415446</v>
      </c>
      <c r="O49" s="12"/>
      <c r="P49" s="51">
        <v>0</v>
      </c>
      <c r="Q49" s="13">
        <v>8.555924363300221</v>
      </c>
      <c r="R49" s="13">
        <v>19.73412733549347</v>
      </c>
      <c r="S49" s="13">
        <v>34.86935895957225</v>
      </c>
      <c r="T49" s="13">
        <v>61.90643943985512</v>
      </c>
      <c r="U49" s="13">
        <v>90.73501288794108</v>
      </c>
    </row>
    <row r="50" spans="1:21" ht="12.75">
      <c r="A50" s="1" t="s">
        <v>18</v>
      </c>
      <c r="B50" s="3">
        <v>49045722</v>
      </c>
      <c r="C50" s="3">
        <v>53307051</v>
      </c>
      <c r="D50" s="3">
        <v>59825689</v>
      </c>
      <c r="E50" s="3">
        <v>69772710</v>
      </c>
      <c r="F50" s="3">
        <v>75076006</v>
      </c>
      <c r="G50" s="3">
        <v>86841714</v>
      </c>
      <c r="H50" s="12"/>
      <c r="I50" s="13">
        <v>6.4607124858156215</v>
      </c>
      <c r="J50" s="13">
        <v>6.896973442571065</v>
      </c>
      <c r="K50" s="13">
        <v>6.733442983324091</v>
      </c>
      <c r="L50" s="13">
        <v>6.821729549505805</v>
      </c>
      <c r="M50" s="13">
        <v>6.362505573579777</v>
      </c>
      <c r="N50" s="13">
        <v>5.965217374866367</v>
      </c>
      <c r="O50" s="12"/>
      <c r="P50" s="51">
        <v>0</v>
      </c>
      <c r="Q50" s="13">
        <v>8.68848255511459</v>
      </c>
      <c r="R50" s="13">
        <v>21.979423608036598</v>
      </c>
      <c r="S50" s="13">
        <v>42.260542112113285</v>
      </c>
      <c r="T50" s="13">
        <v>53.073505575063194</v>
      </c>
      <c r="U50" s="13">
        <v>77.06277012294774</v>
      </c>
    </row>
    <row r="51" spans="1:21" ht="12.75">
      <c r="A51" s="1" t="s">
        <v>3</v>
      </c>
      <c r="B51" s="3">
        <v>15063039</v>
      </c>
      <c r="C51" s="3">
        <v>17381410</v>
      </c>
      <c r="D51" s="3">
        <v>26336081</v>
      </c>
      <c r="E51" s="3">
        <v>46259258</v>
      </c>
      <c r="F51" s="3">
        <v>69459425</v>
      </c>
      <c r="G51" s="3">
        <v>86454082</v>
      </c>
      <c r="H51" s="12"/>
      <c r="I51" s="13">
        <v>1.9842294123354463</v>
      </c>
      <c r="J51" s="13">
        <v>2.2488417745044487</v>
      </c>
      <c r="K51" s="13">
        <v>2.9641530717298537</v>
      </c>
      <c r="L51" s="13">
        <v>4.522801926954146</v>
      </c>
      <c r="M51" s="13">
        <v>5.886514243980247</v>
      </c>
      <c r="N51" s="13">
        <v>5.9385906647872195</v>
      </c>
      <c r="O51" s="12"/>
      <c r="P51" s="51">
        <v>0</v>
      </c>
      <c r="Q51" s="13">
        <v>15.391123929241644</v>
      </c>
      <c r="R51" s="13">
        <v>74.83909455455836</v>
      </c>
      <c r="S51" s="13">
        <v>207.10441631333492</v>
      </c>
      <c r="T51" s="13">
        <v>361.1249097874605</v>
      </c>
      <c r="U51" s="13">
        <v>473.9484708231852</v>
      </c>
    </row>
    <row r="52" spans="1:21" ht="12.75">
      <c r="A52" s="1" t="s">
        <v>21</v>
      </c>
      <c r="B52" s="3">
        <v>32651425</v>
      </c>
      <c r="C52" s="3">
        <v>34738130</v>
      </c>
      <c r="D52" s="3">
        <v>45110096</v>
      </c>
      <c r="E52" s="3">
        <v>52590262</v>
      </c>
      <c r="F52" s="3">
        <v>67196300</v>
      </c>
      <c r="G52" s="3">
        <v>86015218</v>
      </c>
      <c r="H52" s="12"/>
      <c r="I52" s="13">
        <v>4.301118641441803</v>
      </c>
      <c r="J52" s="13">
        <v>4.494489107164852</v>
      </c>
      <c r="K52" s="13">
        <v>5.077187817900035</v>
      </c>
      <c r="L52" s="13">
        <v>5.141788878512132</v>
      </c>
      <c r="M52" s="13">
        <v>5.694720005136378</v>
      </c>
      <c r="N52" s="13">
        <v>5.908444793207539</v>
      </c>
      <c r="O52" s="12"/>
      <c r="P52" s="51">
        <v>0</v>
      </c>
      <c r="Q52" s="13">
        <v>6.390854304214912</v>
      </c>
      <c r="R52" s="13">
        <v>38.15659194047427</v>
      </c>
      <c r="S52" s="13">
        <v>61.06574827898018</v>
      </c>
      <c r="T52" s="13">
        <v>105.798981208324</v>
      </c>
      <c r="U52" s="13">
        <v>163.4348056784658</v>
      </c>
    </row>
    <row r="53" spans="1:21" ht="12.75">
      <c r="A53" s="5" t="s">
        <v>19</v>
      </c>
      <c r="B53" s="3">
        <v>43292550</v>
      </c>
      <c r="C53" s="3">
        <v>43945813</v>
      </c>
      <c r="D53" s="3">
        <v>44451175</v>
      </c>
      <c r="E53" s="3">
        <v>50925579</v>
      </c>
      <c r="F53" s="3">
        <v>56187497</v>
      </c>
      <c r="G53" s="3">
        <v>70079302</v>
      </c>
      <c r="H53" s="12"/>
      <c r="I53" s="13">
        <v>5.702856577945719</v>
      </c>
      <c r="J53" s="13">
        <v>5.685797647541866</v>
      </c>
      <c r="K53" s="13">
        <v>5.003025579935423</v>
      </c>
      <c r="L53" s="13">
        <v>4.979031588281325</v>
      </c>
      <c r="M53" s="13">
        <v>4.761751215534788</v>
      </c>
      <c r="N53" s="13">
        <v>4.813795705470614</v>
      </c>
      <c r="O53" s="12"/>
      <c r="P53" s="51">
        <v>0</v>
      </c>
      <c r="Q53" s="13">
        <v>1.508950154241333</v>
      </c>
      <c r="R53" s="13">
        <v>2.676268780656258</v>
      </c>
      <c r="S53" s="13">
        <v>17.631276050960267</v>
      </c>
      <c r="T53" s="13">
        <v>29.785602834667856</v>
      </c>
      <c r="U53" s="13">
        <v>61.87381431678199</v>
      </c>
    </row>
    <row r="54" spans="1:21" ht="12.75">
      <c r="A54" s="1" t="s">
        <v>17</v>
      </c>
      <c r="B54" s="3">
        <v>39378154</v>
      </c>
      <c r="C54" s="3">
        <v>43883142</v>
      </c>
      <c r="D54" s="3">
        <v>48801011</v>
      </c>
      <c r="E54" s="3">
        <v>52981964</v>
      </c>
      <c r="F54" s="3">
        <v>56147931</v>
      </c>
      <c r="G54" s="3">
        <v>64919438</v>
      </c>
      <c r="H54" s="12"/>
      <c r="I54" s="13">
        <v>5.187219615528758</v>
      </c>
      <c r="J54" s="13">
        <v>5.677689147549635</v>
      </c>
      <c r="K54" s="13">
        <v>5.492604106859042</v>
      </c>
      <c r="L54" s="13">
        <v>5.180085873254067</v>
      </c>
      <c r="M54" s="13">
        <v>4.75839809502483</v>
      </c>
      <c r="N54" s="13">
        <v>4.45936107990867</v>
      </c>
      <c r="O54" s="12"/>
      <c r="P54" s="51">
        <v>0</v>
      </c>
      <c r="Q54" s="13">
        <v>11.44032297704966</v>
      </c>
      <c r="R54" s="13">
        <v>23.929148634037034</v>
      </c>
      <c r="S54" s="13">
        <v>34.54659149334424</v>
      </c>
      <c r="T54" s="13">
        <v>42.58649859513474</v>
      </c>
      <c r="U54" s="13">
        <v>64.86155750216224</v>
      </c>
    </row>
    <row r="55" spans="1:21" ht="12.75">
      <c r="A55" s="1" t="s">
        <v>22</v>
      </c>
      <c r="B55" s="3">
        <v>33656090</v>
      </c>
      <c r="C55" s="3">
        <v>29841663</v>
      </c>
      <c r="D55" s="3">
        <v>43238420</v>
      </c>
      <c r="E55" s="3">
        <v>52700778</v>
      </c>
      <c r="F55" s="3">
        <v>53041587</v>
      </c>
      <c r="G55" s="3">
        <v>56207140</v>
      </c>
      <c r="H55" s="12"/>
      <c r="I55" s="13">
        <v>4.433461513457469</v>
      </c>
      <c r="J55" s="13">
        <v>3.8609743614058787</v>
      </c>
      <c r="K55" s="13">
        <v>4.866528754211591</v>
      </c>
      <c r="L55" s="13">
        <v>5.152594109710594</v>
      </c>
      <c r="M55" s="13">
        <v>4.495143134266048</v>
      </c>
      <c r="N55" s="13">
        <v>3.860907306822</v>
      </c>
      <c r="O55" s="12"/>
      <c r="P55" s="51">
        <v>0</v>
      </c>
      <c r="Q55" s="13">
        <v>-11.333541715630062</v>
      </c>
      <c r="R55" s="13">
        <v>28.471310838543644</v>
      </c>
      <c r="S55" s="13">
        <v>56.5861572155292</v>
      </c>
      <c r="T55" s="13">
        <v>57.598779299675016</v>
      </c>
      <c r="U55" s="13">
        <v>67.00436681741701</v>
      </c>
    </row>
    <row r="56" spans="1:21" ht="12.75">
      <c r="A56" s="1" t="s">
        <v>14</v>
      </c>
      <c r="B56" s="3">
        <v>45067573</v>
      </c>
      <c r="C56" s="3">
        <v>41639900</v>
      </c>
      <c r="D56" s="3">
        <v>39984172</v>
      </c>
      <c r="E56" s="3">
        <v>44562458</v>
      </c>
      <c r="F56" s="3">
        <v>50578261</v>
      </c>
      <c r="G56" s="3">
        <v>54831484</v>
      </c>
      <c r="H56" s="12"/>
      <c r="I56" s="13">
        <v>5.936677445313314</v>
      </c>
      <c r="J56" s="13">
        <v>5.387453987115418</v>
      </c>
      <c r="K56" s="13">
        <v>4.500259786350703</v>
      </c>
      <c r="L56" s="13">
        <v>4.356904533838679</v>
      </c>
      <c r="M56" s="13">
        <v>4.286382356494466</v>
      </c>
      <c r="N56" s="13">
        <v>3.766412545087574</v>
      </c>
      <c r="O56" s="12"/>
      <c r="P56" s="51">
        <v>0</v>
      </c>
      <c r="Q56" s="13">
        <v>-7.605630327597183</v>
      </c>
      <c r="R56" s="13">
        <v>-11.27950910513863</v>
      </c>
      <c r="S56" s="13">
        <v>-1.1207947674484302</v>
      </c>
      <c r="T56" s="13">
        <v>12.227612079310333</v>
      </c>
      <c r="U56" s="13">
        <v>21.66504728355352</v>
      </c>
    </row>
    <row r="57" spans="1:21" ht="12.75">
      <c r="A57" s="1" t="s">
        <v>16</v>
      </c>
      <c r="B57" s="3">
        <v>27426160</v>
      </c>
      <c r="C57" s="3">
        <v>29485553</v>
      </c>
      <c r="D57" s="3">
        <v>35940274</v>
      </c>
      <c r="E57" s="3">
        <v>41213569</v>
      </c>
      <c r="F57" s="3">
        <v>46331507</v>
      </c>
      <c r="G57" s="3">
        <v>50428838</v>
      </c>
      <c r="H57" s="12"/>
      <c r="I57" s="13">
        <v>3.612803056502603</v>
      </c>
      <c r="J57" s="13">
        <v>3.8149001335774813</v>
      </c>
      <c r="K57" s="13">
        <v>4.045114896780299</v>
      </c>
      <c r="L57" s="13">
        <v>4.029481175202976</v>
      </c>
      <c r="M57" s="13">
        <v>3.926480472600666</v>
      </c>
      <c r="N57" s="13">
        <v>3.4639917474673667</v>
      </c>
      <c r="O57" s="12"/>
      <c r="P57" s="51">
        <v>0</v>
      </c>
      <c r="Q57" s="13">
        <v>7.508863800109083</v>
      </c>
      <c r="R57" s="13">
        <v>31.043769889769464</v>
      </c>
      <c r="S57" s="13">
        <v>50.27101497256635</v>
      </c>
      <c r="T57" s="13">
        <v>68.9318045253145</v>
      </c>
      <c r="U57" s="13">
        <v>83.87130389380067</v>
      </c>
    </row>
    <row r="58" spans="1:21" ht="12.75">
      <c r="A58" s="2" t="s">
        <v>15</v>
      </c>
      <c r="B58" s="3">
        <v>16672518</v>
      </c>
      <c r="C58" s="3">
        <v>15321661</v>
      </c>
      <c r="D58" s="3">
        <v>18720615</v>
      </c>
      <c r="E58" s="3">
        <v>25578043</v>
      </c>
      <c r="F58" s="3">
        <v>30325905</v>
      </c>
      <c r="G58" s="3">
        <v>40524896</v>
      </c>
      <c r="H58" s="12"/>
      <c r="I58" s="13">
        <v>2.1962434402043405</v>
      </c>
      <c r="J58" s="13">
        <v>1.982347307358586</v>
      </c>
      <c r="K58" s="13">
        <v>2.1070245211093472</v>
      </c>
      <c r="L58" s="13">
        <v>2.5007842142240158</v>
      </c>
      <c r="M58" s="13">
        <v>2.570045342933544</v>
      </c>
      <c r="N58" s="13">
        <v>2.783683124147602</v>
      </c>
      <c r="O58" s="12"/>
      <c r="P58" s="51">
        <v>0</v>
      </c>
      <c r="Q58" s="13">
        <v>-8.102297445412859</v>
      </c>
      <c r="R58" s="13">
        <v>12.284269238755655</v>
      </c>
      <c r="S58" s="13">
        <v>53.41439727340526</v>
      </c>
      <c r="T58" s="13">
        <v>81.8915715070753</v>
      </c>
      <c r="U58" s="13">
        <v>143.0640410764589</v>
      </c>
    </row>
    <row r="59" spans="1:21" ht="12.75">
      <c r="A59" s="4" t="s">
        <v>5</v>
      </c>
      <c r="B59" s="3">
        <v>25283960</v>
      </c>
      <c r="C59" s="3">
        <v>25449078</v>
      </c>
      <c r="D59" s="3">
        <v>25696936</v>
      </c>
      <c r="E59" s="3">
        <v>24857167</v>
      </c>
      <c r="F59" s="3">
        <v>28852916</v>
      </c>
      <c r="G59" s="3">
        <v>38738265</v>
      </c>
      <c r="H59" s="12"/>
      <c r="I59" s="13">
        <v>3.3306145653817216</v>
      </c>
      <c r="J59" s="13">
        <v>3.292652881959641</v>
      </c>
      <c r="K59" s="13">
        <v>2.89221664295631</v>
      </c>
      <c r="L59" s="13">
        <v>2.430303633625533</v>
      </c>
      <c r="M59" s="13">
        <v>2.445213173221137</v>
      </c>
      <c r="N59" s="13">
        <v>2.6609582055252576</v>
      </c>
      <c r="O59" s="12"/>
      <c r="P59" s="51">
        <v>0</v>
      </c>
      <c r="Q59" s="13">
        <v>0.6530543474993635</v>
      </c>
      <c r="R59" s="13">
        <v>1.6333517376233715</v>
      </c>
      <c r="S59" s="13">
        <v>-1.6879990317972329</v>
      </c>
      <c r="T59" s="13">
        <v>14.115494566515679</v>
      </c>
      <c r="U59" s="13">
        <v>53.21280764563778</v>
      </c>
    </row>
    <row r="60" spans="1:21" ht="12.75">
      <c r="A60" s="1" t="s">
        <v>2</v>
      </c>
      <c r="B60" s="3">
        <v>20598965</v>
      </c>
      <c r="C60" s="3">
        <v>22280605</v>
      </c>
      <c r="D60" s="3">
        <v>24693788</v>
      </c>
      <c r="E60" s="3">
        <v>25040252</v>
      </c>
      <c r="F60" s="3">
        <v>30993692</v>
      </c>
      <c r="G60" s="3">
        <v>32682695</v>
      </c>
      <c r="H60" s="12"/>
      <c r="I60" s="13">
        <v>2.7134678610782608</v>
      </c>
      <c r="J60" s="13">
        <v>2.882709474388596</v>
      </c>
      <c r="K60" s="13">
        <v>2.7793113012086272</v>
      </c>
      <c r="L60" s="13">
        <v>2.4482039897184995</v>
      </c>
      <c r="M60" s="13">
        <v>2.626638637327283</v>
      </c>
      <c r="N60" s="13">
        <v>2.2449969155544087</v>
      </c>
      <c r="O60" s="12"/>
      <c r="P60" s="51">
        <v>0</v>
      </c>
      <c r="Q60" s="13">
        <v>8.163711137913964</v>
      </c>
      <c r="R60" s="13">
        <v>19.878780317360608</v>
      </c>
      <c r="S60" s="13">
        <v>21.560728900699615</v>
      </c>
      <c r="T60" s="13">
        <v>50.4623751727332</v>
      </c>
      <c r="U60" s="13">
        <v>58.66183082499535</v>
      </c>
    </row>
    <row r="61" spans="1:21" ht="12.75">
      <c r="A61" s="4" t="s">
        <v>10</v>
      </c>
      <c r="B61" s="3">
        <v>23516374</v>
      </c>
      <c r="C61" s="3">
        <v>22103613</v>
      </c>
      <c r="D61" s="3">
        <v>20392494</v>
      </c>
      <c r="E61" s="3">
        <v>20149569</v>
      </c>
      <c r="F61" s="3">
        <v>19566172</v>
      </c>
      <c r="G61" s="3">
        <v>28965394</v>
      </c>
      <c r="H61" s="12"/>
      <c r="I61" s="13">
        <v>3.097773361821646</v>
      </c>
      <c r="J61" s="13">
        <v>2.8598098935517657</v>
      </c>
      <c r="K61" s="13">
        <v>2.295196226436751</v>
      </c>
      <c r="L61" s="13">
        <v>1.9700382894272868</v>
      </c>
      <c r="M61" s="13">
        <v>1.6581846189796055</v>
      </c>
      <c r="N61" s="13">
        <v>1.9896529398147302</v>
      </c>
      <c r="O61" s="12"/>
      <c r="P61" s="51">
        <v>0</v>
      </c>
      <c r="Q61" s="13">
        <v>-6.007563070735316</v>
      </c>
      <c r="R61" s="13">
        <v>-13.28385064806335</v>
      </c>
      <c r="S61" s="13">
        <v>-14.316854290546672</v>
      </c>
      <c r="T61" s="13">
        <v>-16.79766617081357</v>
      </c>
      <c r="U61" s="13">
        <v>23.171174263515297</v>
      </c>
    </row>
    <row r="62" spans="1:21" ht="12.75">
      <c r="A62" s="5" t="s">
        <v>8</v>
      </c>
      <c r="B62" s="3">
        <v>18819371</v>
      </c>
      <c r="C62" s="3">
        <v>15448470</v>
      </c>
      <c r="D62" s="3">
        <v>17464737</v>
      </c>
      <c r="E62" s="3">
        <v>20948040</v>
      </c>
      <c r="F62" s="3">
        <v>23683722</v>
      </c>
      <c r="G62" s="3">
        <v>28508650</v>
      </c>
      <c r="H62" s="12"/>
      <c r="I62" s="13">
        <v>2.4790448633806723</v>
      </c>
      <c r="J62" s="13">
        <v>1.9987541107527373</v>
      </c>
      <c r="K62" s="13">
        <v>1.9656741572713128</v>
      </c>
      <c r="L62" s="13">
        <v>2.0481053906639084</v>
      </c>
      <c r="M62" s="13">
        <v>2.0071367838629293</v>
      </c>
      <c r="N62" s="13">
        <v>1.9582788786732612</v>
      </c>
      <c r="O62" s="12"/>
      <c r="P62" s="51">
        <v>0</v>
      </c>
      <c r="Q62" s="13">
        <v>-17.911868574140982</v>
      </c>
      <c r="R62" s="13">
        <v>-7.198083294069718</v>
      </c>
      <c r="S62" s="13">
        <v>11.311052850809958</v>
      </c>
      <c r="T62" s="13">
        <v>25.84757482064623</v>
      </c>
      <c r="U62" s="13">
        <v>51.48566867617416</v>
      </c>
    </row>
    <row r="63" spans="1:21" ht="12.75">
      <c r="A63" s="1" t="s">
        <v>11</v>
      </c>
      <c r="B63" s="3">
        <v>11336624</v>
      </c>
      <c r="C63" s="3">
        <v>11269385</v>
      </c>
      <c r="D63" s="3">
        <v>15417906</v>
      </c>
      <c r="E63" s="3">
        <v>19546348</v>
      </c>
      <c r="F63" s="3">
        <v>21004455</v>
      </c>
      <c r="G63" s="3">
        <v>17691744</v>
      </c>
      <c r="H63" s="12"/>
      <c r="I63" s="13">
        <v>1.493354878613002</v>
      </c>
      <c r="J63" s="13">
        <v>1.458055690589763</v>
      </c>
      <c r="K63" s="13">
        <v>1.7353012177302365</v>
      </c>
      <c r="L63" s="13">
        <v>1.9110609253463666</v>
      </c>
      <c r="M63" s="13">
        <v>1.7800755411456703</v>
      </c>
      <c r="N63" s="13">
        <v>1.2152581269928389</v>
      </c>
      <c r="O63" s="12"/>
      <c r="P63" s="51">
        <v>0</v>
      </c>
      <c r="Q63" s="13">
        <v>-0.5931130819898414</v>
      </c>
      <c r="R63" s="13">
        <v>36.00085880946568</v>
      </c>
      <c r="S63" s="13">
        <v>72.41771448007802</v>
      </c>
      <c r="T63" s="13">
        <v>85.27962998508198</v>
      </c>
      <c r="U63" s="13">
        <v>56.05831153966119</v>
      </c>
    </row>
    <row r="64" spans="1:21" ht="12.75">
      <c r="A64" s="2" t="s">
        <v>0</v>
      </c>
      <c r="B64" s="3">
        <v>5612771</v>
      </c>
      <c r="C64" s="3">
        <v>6098101</v>
      </c>
      <c r="D64" s="3">
        <v>12014307</v>
      </c>
      <c r="E64" s="3">
        <v>20429657</v>
      </c>
      <c r="F64" s="3">
        <v>18708696</v>
      </c>
      <c r="G64" s="3">
        <v>15874576</v>
      </c>
      <c r="H64" s="12"/>
      <c r="I64" s="13">
        <v>0.7393611145070682</v>
      </c>
      <c r="J64" s="13">
        <v>0.7889845687977761</v>
      </c>
      <c r="K64" s="13">
        <v>1.3522226408232676</v>
      </c>
      <c r="L64" s="13">
        <v>1.9974227006972802</v>
      </c>
      <c r="M64" s="13">
        <v>1.5855156516238982</v>
      </c>
      <c r="N64" s="13">
        <v>1.0904356007279707</v>
      </c>
      <c r="O64" s="12"/>
      <c r="P64" s="51">
        <v>0</v>
      </c>
      <c r="Q64" s="13">
        <v>8.646887606852303</v>
      </c>
      <c r="R64" s="13">
        <v>114.05304082422032</v>
      </c>
      <c r="S64" s="13">
        <v>263.98522227256376</v>
      </c>
      <c r="T64" s="13">
        <v>233.32370053935927</v>
      </c>
      <c r="U64" s="13">
        <v>182.82956849655903</v>
      </c>
    </row>
    <row r="65" spans="1:21" ht="12.75">
      <c r="A65" s="1" t="s">
        <v>12</v>
      </c>
      <c r="B65" s="3">
        <v>5427578</v>
      </c>
      <c r="C65" s="3">
        <v>6680002</v>
      </c>
      <c r="D65" s="3">
        <v>6243049</v>
      </c>
      <c r="E65" s="3">
        <v>7800441</v>
      </c>
      <c r="F65" s="3">
        <v>6476796</v>
      </c>
      <c r="G65" s="3">
        <v>9116369</v>
      </c>
      <c r="H65" s="12"/>
      <c r="I65" s="13">
        <v>0.7149659444780563</v>
      </c>
      <c r="J65" s="13">
        <v>0.8642720902028814</v>
      </c>
      <c r="K65" s="13">
        <v>0.7026616021689025</v>
      </c>
      <c r="L65" s="13">
        <v>0.7626548957160558</v>
      </c>
      <c r="M65" s="13">
        <v>0.5488924204217683</v>
      </c>
      <c r="N65" s="13">
        <v>0.6262096894413338</v>
      </c>
      <c r="O65" s="12"/>
      <c r="P65" s="51">
        <v>0</v>
      </c>
      <c r="Q65" s="13">
        <v>23.07519118103876</v>
      </c>
      <c r="R65" s="13">
        <v>15.024583709345123</v>
      </c>
      <c r="S65" s="13">
        <v>43.7186347206802</v>
      </c>
      <c r="T65" s="13">
        <v>19.331237616483804</v>
      </c>
      <c r="U65" s="13">
        <v>67.96385054254401</v>
      </c>
    </row>
    <row r="66" spans="1:21" ht="12.75">
      <c r="A66" s="5" t="s">
        <v>4</v>
      </c>
      <c r="B66" s="3">
        <v>3814596</v>
      </c>
      <c r="C66" s="3">
        <v>4018131</v>
      </c>
      <c r="D66" s="3">
        <v>4160728</v>
      </c>
      <c r="E66" s="3">
        <v>4303965</v>
      </c>
      <c r="F66" s="3">
        <v>4360478</v>
      </c>
      <c r="G66" s="3">
        <v>4677968</v>
      </c>
      <c r="H66" s="12"/>
      <c r="I66" s="13">
        <v>0.5024904721668146</v>
      </c>
      <c r="J66" s="13">
        <v>0.5198738680136614</v>
      </c>
      <c r="K66" s="13">
        <v>0.4682942265340242</v>
      </c>
      <c r="L66" s="13">
        <v>0.42080184674694093</v>
      </c>
      <c r="M66" s="13">
        <v>0.36953971124239077</v>
      </c>
      <c r="N66" s="13">
        <v>0.3213328561510067</v>
      </c>
      <c r="O66" s="12"/>
      <c r="P66" s="51">
        <v>0</v>
      </c>
      <c r="Q66" s="13">
        <v>5.335689546153773</v>
      </c>
      <c r="R66" s="13">
        <v>9.073883577710461</v>
      </c>
      <c r="S66" s="13">
        <v>12.828855270649896</v>
      </c>
      <c r="T66" s="13">
        <v>14.310348985842808</v>
      </c>
      <c r="U66" s="13">
        <v>22.633379786483275</v>
      </c>
    </row>
    <row r="67" spans="1:21" ht="12.75">
      <c r="A67" s="1" t="s">
        <v>13</v>
      </c>
      <c r="B67" s="3">
        <v>313298</v>
      </c>
      <c r="C67" s="3">
        <v>363075</v>
      </c>
      <c r="D67" s="3">
        <v>329872</v>
      </c>
      <c r="E67" s="3">
        <v>362370</v>
      </c>
      <c r="F67" s="3">
        <v>393991</v>
      </c>
      <c r="G67" s="3">
        <v>531303</v>
      </c>
      <c r="H67" s="12"/>
      <c r="I67" s="13">
        <v>0.04127023148687795</v>
      </c>
      <c r="J67" s="13">
        <v>0.04697537353288385</v>
      </c>
      <c r="K67" s="13">
        <v>0.03712743373160458</v>
      </c>
      <c r="L67" s="13">
        <v>0.03542918337061035</v>
      </c>
      <c r="M67" s="13">
        <v>0.033389761483053185</v>
      </c>
      <c r="N67" s="13">
        <v>0.03649557039971166</v>
      </c>
      <c r="O67" s="12"/>
      <c r="P67" s="51">
        <v>0</v>
      </c>
      <c r="Q67" s="13">
        <v>15.88806822897051</v>
      </c>
      <c r="R67" s="13">
        <v>5.290171019285154</v>
      </c>
      <c r="S67" s="13">
        <v>15.66304285376863</v>
      </c>
      <c r="T67" s="13">
        <v>25.755989505199523</v>
      </c>
      <c r="U67" s="13">
        <v>69.58391052608059</v>
      </c>
    </row>
    <row r="68" spans="2:21" ht="12.75">
      <c r="B68" s="6"/>
      <c r="C68" s="6"/>
      <c r="D68" s="6"/>
      <c r="E68" s="6"/>
      <c r="F68" s="6"/>
      <c r="G68" s="6"/>
      <c r="H68" s="12"/>
      <c r="I68" s="13"/>
      <c r="J68" s="13"/>
      <c r="K68" s="13"/>
      <c r="L68" s="13"/>
      <c r="M68" s="13"/>
      <c r="N68" s="13"/>
      <c r="O68" s="12"/>
      <c r="P68" s="51"/>
      <c r="Q68" s="13"/>
      <c r="R68" s="13"/>
      <c r="S68" s="13"/>
      <c r="T68" s="13"/>
      <c r="U68" s="13"/>
    </row>
    <row r="69" spans="1:21" ht="12.75">
      <c r="A69" s="7" t="s">
        <v>23</v>
      </c>
      <c r="B69" s="6">
        <f aca="true" t="shared" si="10" ref="B69:G69">+B31</f>
        <v>83688083</v>
      </c>
      <c r="C69" s="6">
        <f t="shared" si="10"/>
        <v>75381437</v>
      </c>
      <c r="D69" s="6">
        <f t="shared" si="10"/>
        <v>101600872</v>
      </c>
      <c r="E69" s="6">
        <f t="shared" si="10"/>
        <v>149752175</v>
      </c>
      <c r="F69" s="6">
        <f t="shared" si="10"/>
        <v>166297031.00000003</v>
      </c>
      <c r="G69" s="6">
        <f t="shared" si="10"/>
        <v>183797435</v>
      </c>
      <c r="H69" s="12"/>
      <c r="I69" s="13">
        <f aca="true" t="shared" si="11" ref="I69:N69">+I31</f>
        <v>11.024093859849266</v>
      </c>
      <c r="J69" s="13">
        <f t="shared" si="11"/>
        <v>9.753001888096264</v>
      </c>
      <c r="K69" s="13">
        <f t="shared" si="11"/>
        <v>11.435282904439415</v>
      </c>
      <c r="L69" s="13">
        <f t="shared" si="11"/>
        <v>14.641381097283801</v>
      </c>
      <c r="M69" s="13">
        <f t="shared" si="11"/>
        <v>14.093261522293407</v>
      </c>
      <c r="N69" s="13">
        <f t="shared" si="11"/>
        <v>12.625172883136226</v>
      </c>
      <c r="O69" s="12"/>
      <c r="P69" s="51">
        <v>0</v>
      </c>
      <c r="Q69" s="13">
        <f>+Q31</f>
        <v>-9.92572144351783</v>
      </c>
      <c r="R69" s="13">
        <f>+R31</f>
        <v>21.40422908241308</v>
      </c>
      <c r="S69" s="13">
        <f>+S31</f>
        <v>78.94085947696999</v>
      </c>
      <c r="T69" s="13">
        <f>+T31</f>
        <v>98.71052728021027</v>
      </c>
      <c r="U69" s="13">
        <f>+U31</f>
        <v>119.6219920582958</v>
      </c>
    </row>
    <row r="70" spans="1:21" ht="12.75">
      <c r="A70" s="8" t="s">
        <v>24</v>
      </c>
      <c r="B70" s="6">
        <f aca="true" t="shared" si="12" ref="B70:G70">+B32</f>
        <v>159946505</v>
      </c>
      <c r="C70" s="6">
        <f t="shared" si="12"/>
        <v>165562183</v>
      </c>
      <c r="D70" s="6">
        <f t="shared" si="12"/>
        <v>178080648</v>
      </c>
      <c r="E70" s="6">
        <f t="shared" si="12"/>
        <v>215182493</v>
      </c>
      <c r="F70" s="6">
        <f t="shared" si="12"/>
        <v>228302081</v>
      </c>
      <c r="G70" s="6">
        <f t="shared" si="12"/>
        <v>274847279</v>
      </c>
      <c r="H70" s="12"/>
      <c r="I70" s="13">
        <f aca="true" t="shared" si="13" ref="I70:N70">+I32</f>
        <v>21.069490666608413</v>
      </c>
      <c r="J70" s="13">
        <f t="shared" si="13"/>
        <v>21.420768131500854</v>
      </c>
      <c r="K70" s="13">
        <f t="shared" si="13"/>
        <v>20.043160551672166</v>
      </c>
      <c r="L70" s="13">
        <f t="shared" si="13"/>
        <v>21.03855176378309</v>
      </c>
      <c r="M70" s="13">
        <f t="shared" si="13"/>
        <v>19.34803594669596</v>
      </c>
      <c r="N70" s="13">
        <f t="shared" si="13"/>
        <v>18.879449617099265</v>
      </c>
      <c r="O70" s="12"/>
      <c r="P70" s="51">
        <v>0</v>
      </c>
      <c r="Q70" s="13">
        <f>+Q32</f>
        <v>3.510972621752501</v>
      </c>
      <c r="R70" s="13">
        <f>+R32</f>
        <v>11.337630040743932</v>
      </c>
      <c r="S70" s="13">
        <f>+S32</f>
        <v>34.53403874001498</v>
      </c>
      <c r="T70" s="13">
        <f>+T32</f>
        <v>42.73652368959233</v>
      </c>
      <c r="U70" s="13">
        <f>+U32</f>
        <v>71.83700200263831</v>
      </c>
    </row>
    <row r="71" spans="1:21" ht="12.75">
      <c r="A71" s="9" t="s">
        <v>25</v>
      </c>
      <c r="B71" s="6">
        <f aca="true" t="shared" si="14" ref="B71:G71">+B33</f>
        <v>117232264</v>
      </c>
      <c r="C71" s="6">
        <f t="shared" si="14"/>
        <v>127469764</v>
      </c>
      <c r="D71" s="6">
        <f t="shared" si="14"/>
        <v>144037203</v>
      </c>
      <c r="E71" s="6">
        <f t="shared" si="14"/>
        <v>135266778</v>
      </c>
      <c r="F71" s="6">
        <f t="shared" si="14"/>
        <v>155507425.99999997</v>
      </c>
      <c r="G71" s="6">
        <f t="shared" si="14"/>
        <v>203741015</v>
      </c>
      <c r="H71" s="12"/>
      <c r="I71" s="13">
        <f aca="true" t="shared" si="15" ref="I71:N71">+I33</f>
        <v>15.442813784354795</v>
      </c>
      <c r="J71" s="13">
        <f t="shared" si="15"/>
        <v>16.49229436906576</v>
      </c>
      <c r="K71" s="13">
        <f t="shared" si="15"/>
        <v>16.211535714665615</v>
      </c>
      <c r="L71" s="13">
        <f t="shared" si="15"/>
        <v>13.225133100735828</v>
      </c>
      <c r="M71" s="13">
        <f t="shared" si="15"/>
        <v>13.178869220321129</v>
      </c>
      <c r="N71" s="13">
        <f t="shared" si="15"/>
        <v>13.995111181832604</v>
      </c>
      <c r="O71" s="12"/>
      <c r="P71" s="51">
        <v>0</v>
      </c>
      <c r="Q71" s="13">
        <f>+Q33</f>
        <v>8.732664243351977</v>
      </c>
      <c r="R71" s="13">
        <f>+R33</f>
        <v>22.864813904813786</v>
      </c>
      <c r="S71" s="13">
        <f>+S33</f>
        <v>15.383575634093361</v>
      </c>
      <c r="T71" s="13">
        <f>+T33</f>
        <v>32.649000108024836</v>
      </c>
      <c r="U71" s="13">
        <f>+U33</f>
        <v>73.7926130983873</v>
      </c>
    </row>
    <row r="72" spans="8:21" ht="12.75">
      <c r="H72" s="12"/>
      <c r="I72" s="13"/>
      <c r="J72" s="13"/>
      <c r="K72" s="13"/>
      <c r="L72" s="13"/>
      <c r="M72" s="13"/>
      <c r="N72" s="13"/>
      <c r="O72" s="12"/>
      <c r="P72" s="51"/>
      <c r="Q72" s="13"/>
      <c r="R72" s="13"/>
      <c r="S72" s="13"/>
      <c r="T72" s="13"/>
      <c r="U72" s="13"/>
    </row>
    <row r="73" spans="1:21" ht="12.75">
      <c r="A73" s="17" t="s">
        <v>26</v>
      </c>
      <c r="B73" s="19">
        <f aca="true" t="shared" si="16" ref="B73:G73">+B35</f>
        <v>759137976</v>
      </c>
      <c r="C73" s="19">
        <f t="shared" si="16"/>
        <v>772904977</v>
      </c>
      <c r="D73" s="19">
        <f t="shared" si="16"/>
        <v>888485863</v>
      </c>
      <c r="E73" s="19">
        <f t="shared" si="16"/>
        <v>1022800882</v>
      </c>
      <c r="F73" s="19">
        <f t="shared" si="16"/>
        <v>1179975485</v>
      </c>
      <c r="G73" s="19">
        <f t="shared" si="16"/>
        <v>1455801332</v>
      </c>
      <c r="H73" s="21"/>
      <c r="I73" s="20">
        <f>+B73/B$35*100</f>
        <v>100</v>
      </c>
      <c r="J73" s="20">
        <f>+C73/C$35*100</f>
        <v>100</v>
      </c>
      <c r="K73" s="20">
        <f>+D73/D$35*100</f>
        <v>100</v>
      </c>
      <c r="L73" s="20">
        <f>+E73/E$35*100</f>
        <v>100</v>
      </c>
      <c r="M73" s="20">
        <f>+F73/F$35*100</f>
        <v>100</v>
      </c>
      <c r="N73" s="20"/>
      <c r="O73" s="15"/>
      <c r="P73" s="81">
        <v>0</v>
      </c>
      <c r="Q73" s="20">
        <f>+Q35</f>
        <v>1.8135044531087914</v>
      </c>
      <c r="R73" s="20">
        <f>+R35</f>
        <v>17.03878492307173</v>
      </c>
      <c r="S73" s="20">
        <f>+S35</f>
        <v>34.73188199453219</v>
      </c>
      <c r="T73" s="20">
        <f>+T35</f>
        <v>55.43623455876221</v>
      </c>
      <c r="U73" s="20">
        <f>+U35</f>
        <v>91.7703208145129</v>
      </c>
    </row>
    <row r="74" spans="8:21" ht="12.75">
      <c r="H74" s="12"/>
      <c r="I74" s="13"/>
      <c r="J74" s="13"/>
      <c r="K74" s="13"/>
      <c r="L74" s="13"/>
      <c r="M74" s="13"/>
      <c r="N74" s="13"/>
      <c r="O74" s="12"/>
      <c r="P74" s="13"/>
      <c r="Q74" s="13"/>
      <c r="R74" s="13"/>
      <c r="S74" s="13"/>
      <c r="T74" s="13"/>
      <c r="U74" s="13"/>
    </row>
    <row r="75" spans="1:14" ht="12.75">
      <c r="A75" t="s">
        <v>59</v>
      </c>
      <c r="G75" s="25"/>
      <c r="N75" s="43"/>
    </row>
  </sheetData>
  <sheetProtection/>
  <printOptions/>
  <pageMargins left="0.32" right="0.24" top="1" bottom="1" header="0.5" footer="0.5"/>
  <pageSetup fitToHeight="1" fitToWidth="1" horizontalDpi="1200" verticalDpi="12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A38">
      <selection activeCell="A1" sqref="A1:U75"/>
    </sheetView>
  </sheetViews>
  <sheetFormatPr defaultColWidth="9.140625" defaultRowHeight="12.75"/>
  <cols>
    <col min="1" max="1" width="34.00390625" style="0" customWidth="1"/>
    <col min="2" max="2" width="11.57421875" style="0" customWidth="1"/>
    <col min="3" max="3" width="11.7109375" style="0" customWidth="1"/>
    <col min="4" max="4" width="12.00390625" style="0" customWidth="1"/>
    <col min="5" max="5" width="12.140625" style="0" customWidth="1"/>
    <col min="6" max="6" width="13.28125" style="0" customWidth="1"/>
    <col min="7" max="7" width="13.00390625" style="0" customWidth="1"/>
    <col min="8" max="8" width="2.7109375" style="0" customWidth="1"/>
    <col min="9" max="9" width="6.00390625" style="0" customWidth="1"/>
    <col min="10" max="14" width="5.57421875" style="0" bestFit="1" customWidth="1"/>
    <col min="15" max="15" width="2.8515625" style="0" customWidth="1"/>
    <col min="16" max="16" width="5.28125" style="0" customWidth="1"/>
    <col min="17" max="21" width="5.57421875" style="0" bestFit="1" customWidth="1"/>
  </cols>
  <sheetData>
    <row r="1" spans="1:21" ht="12.75">
      <c r="A1" s="11" t="s">
        <v>165</v>
      </c>
      <c r="B1" s="11" t="s">
        <v>134</v>
      </c>
      <c r="C1" s="11"/>
      <c r="D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8:21" ht="12.75">
      <c r="H2" s="12"/>
      <c r="J2" s="12"/>
      <c r="K2" s="12"/>
      <c r="L2" s="12"/>
      <c r="M2" s="12"/>
      <c r="N2" s="12"/>
      <c r="O2" s="12"/>
      <c r="Q2" s="12"/>
      <c r="R2" s="12"/>
      <c r="S2" s="12"/>
      <c r="T2" s="12"/>
      <c r="U2" s="12"/>
    </row>
    <row r="3" spans="1:21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  <c r="O3" s="29"/>
      <c r="P3" s="28">
        <v>2002</v>
      </c>
      <c r="Q3" s="28">
        <v>2003</v>
      </c>
      <c r="R3" s="28">
        <v>2004</v>
      </c>
      <c r="S3" s="28">
        <v>2005</v>
      </c>
      <c r="T3" s="28">
        <v>2006</v>
      </c>
      <c r="U3" s="28">
        <v>2007</v>
      </c>
    </row>
    <row r="4" spans="1:21" ht="12.75">
      <c r="A4" s="30"/>
      <c r="B4" s="30"/>
      <c r="C4" s="30"/>
      <c r="D4" s="30"/>
      <c r="E4" s="30"/>
      <c r="F4" s="30"/>
      <c r="G4" s="31" t="s">
        <v>29</v>
      </c>
      <c r="H4" s="30"/>
      <c r="I4" s="30"/>
      <c r="J4" s="30"/>
      <c r="K4" s="30"/>
      <c r="L4" s="30"/>
      <c r="M4" s="30"/>
      <c r="N4" s="31" t="s">
        <v>187</v>
      </c>
      <c r="O4" s="30"/>
      <c r="P4" s="30"/>
      <c r="Q4" s="30"/>
      <c r="R4" s="30"/>
      <c r="S4" s="30"/>
      <c r="T4" s="30"/>
      <c r="U4" s="31" t="s">
        <v>151</v>
      </c>
    </row>
    <row r="5" spans="1:21" ht="12.75">
      <c r="A5" s="1"/>
      <c r="B5" s="1"/>
      <c r="C5" s="1"/>
      <c r="D5" s="1"/>
      <c r="E5" s="1"/>
      <c r="F5" s="1"/>
      <c r="G5" s="14"/>
      <c r="H5" s="1"/>
      <c r="I5" s="1"/>
      <c r="J5" s="1"/>
      <c r="K5" s="1"/>
      <c r="L5" s="1"/>
      <c r="M5" s="1"/>
      <c r="N5" s="14"/>
      <c r="O5" s="1"/>
      <c r="P5" s="1"/>
      <c r="Q5" s="1"/>
      <c r="R5" s="1"/>
      <c r="S5" s="1"/>
      <c r="T5" s="1"/>
      <c r="U5" s="14"/>
    </row>
    <row r="6" spans="1:21" ht="12.75">
      <c r="A6" s="2" t="s">
        <v>0</v>
      </c>
      <c r="B6" s="23">
        <v>7936102</v>
      </c>
      <c r="C6" s="3">
        <v>3570834</v>
      </c>
      <c r="D6" s="3">
        <v>2939796</v>
      </c>
      <c r="E6" s="24">
        <v>8357630</v>
      </c>
      <c r="F6" s="23">
        <v>23201843</v>
      </c>
      <c r="G6" s="25">
        <v>21191180</v>
      </c>
      <c r="H6" s="12"/>
      <c r="I6" s="13">
        <f>+B6/B$35*100</f>
        <v>1.947572694241118</v>
      </c>
      <c r="J6" s="13">
        <f aca="true" t="shared" si="0" ref="J6:J35">+C6/C$35*100</f>
        <v>0.8855588147172492</v>
      </c>
      <c r="K6" s="13">
        <f aca="true" t="shared" si="1" ref="K6:K35">+D6/D$35*100</f>
        <v>0.8226601926876066</v>
      </c>
      <c r="L6" s="13">
        <f aca="true" t="shared" si="2" ref="L6:L35">+E6/E$35*100</f>
        <v>2.0091088344359056</v>
      </c>
      <c r="M6" s="13">
        <f aca="true" t="shared" si="3" ref="M6:M35">+F6/F$35*100</f>
        <v>4.476123125626433</v>
      </c>
      <c r="N6" s="13">
        <f aca="true" t="shared" si="4" ref="N6:N35">+G6/G$35*100</f>
        <v>3.2993465946426146</v>
      </c>
      <c r="O6" s="12"/>
      <c r="P6" s="51">
        <v>0</v>
      </c>
      <c r="Q6" s="13">
        <f>+C6/$B6*100-100</f>
        <v>-55.00519020546863</v>
      </c>
      <c r="R6" s="13">
        <f aca="true" t="shared" si="5" ref="R6:R35">+D6/$B6*100-100</f>
        <v>-62.95667570804911</v>
      </c>
      <c r="S6" s="13">
        <f aca="true" t="shared" si="6" ref="S6:S35">+E6/$B6*100-100</f>
        <v>5.311524473853794</v>
      </c>
      <c r="T6" s="13">
        <f aca="true" t="shared" si="7" ref="T6:T35">+F6/$B6*100-100</f>
        <v>192.35817533595207</v>
      </c>
      <c r="U6" s="13">
        <f aca="true" t="shared" si="8" ref="U6:U33">+G6/$B6*100-100</f>
        <v>167.02252566814286</v>
      </c>
    </row>
    <row r="7" spans="1:21" ht="12.75">
      <c r="A7" s="2" t="s">
        <v>1</v>
      </c>
      <c r="B7" s="23">
        <v>27111900</v>
      </c>
      <c r="C7" s="3">
        <v>28156602</v>
      </c>
      <c r="D7" s="3">
        <v>30638939</v>
      </c>
      <c r="E7" s="24">
        <v>35886968</v>
      </c>
      <c r="F7" s="23">
        <v>39434845</v>
      </c>
      <c r="G7" s="25">
        <v>51153099</v>
      </c>
      <c r="H7" s="12"/>
      <c r="I7" s="13">
        <f aca="true" t="shared" si="9" ref="I7:I35">+B7/B$35*100</f>
        <v>6.653442222516263</v>
      </c>
      <c r="J7" s="13">
        <f t="shared" si="0"/>
        <v>6.982774078432469</v>
      </c>
      <c r="K7" s="13">
        <f t="shared" si="1"/>
        <v>8.573872289602349</v>
      </c>
      <c r="L7" s="13">
        <f t="shared" si="2"/>
        <v>8.626946209621465</v>
      </c>
      <c r="M7" s="13">
        <f t="shared" si="3"/>
        <v>7.60781036489187</v>
      </c>
      <c r="N7" s="13">
        <f t="shared" si="4"/>
        <v>7.964247530862677</v>
      </c>
      <c r="O7" s="12"/>
      <c r="P7" s="51">
        <v>0</v>
      </c>
      <c r="Q7" s="13">
        <f aca="true" t="shared" si="10" ref="Q7:Q35">+C7/$B7*100-100</f>
        <v>3.8532968917707677</v>
      </c>
      <c r="R7" s="13">
        <f t="shared" si="5"/>
        <v>13.00919153582008</v>
      </c>
      <c r="S7" s="13">
        <f t="shared" si="6"/>
        <v>32.36611229755201</v>
      </c>
      <c r="T7" s="13">
        <f t="shared" si="7"/>
        <v>45.452163072304046</v>
      </c>
      <c r="U7" s="13">
        <f t="shared" si="8"/>
        <v>88.6739734212652</v>
      </c>
    </row>
    <row r="8" spans="1:21" ht="12.75">
      <c r="A8" s="1" t="s">
        <v>2</v>
      </c>
      <c r="B8" s="23">
        <v>511127</v>
      </c>
      <c r="C8" s="3">
        <v>989009</v>
      </c>
      <c r="D8" s="3">
        <v>1424577</v>
      </c>
      <c r="E8" s="24">
        <v>2109302</v>
      </c>
      <c r="F8" s="23">
        <v>2839279</v>
      </c>
      <c r="G8" s="25">
        <v>2768354</v>
      </c>
      <c r="H8" s="12"/>
      <c r="I8" s="13">
        <f t="shared" si="9"/>
        <v>0.12543399624770193</v>
      </c>
      <c r="J8" s="13">
        <f t="shared" si="0"/>
        <v>0.2452720114641823</v>
      </c>
      <c r="K8" s="13">
        <f t="shared" si="1"/>
        <v>0.3986476576328196</v>
      </c>
      <c r="L8" s="13">
        <f t="shared" si="2"/>
        <v>0.507059690689026</v>
      </c>
      <c r="M8" s="13">
        <f t="shared" si="3"/>
        <v>0.547756589509096</v>
      </c>
      <c r="N8" s="13">
        <f t="shared" si="4"/>
        <v>0.4310170241895572</v>
      </c>
      <c r="O8" s="12"/>
      <c r="P8" s="51">
        <v>0</v>
      </c>
      <c r="Q8" s="13">
        <f t="shared" si="10"/>
        <v>93.49574567573225</v>
      </c>
      <c r="R8" s="13">
        <f t="shared" si="5"/>
        <v>178.71292262001418</v>
      </c>
      <c r="S8" s="13">
        <f t="shared" si="6"/>
        <v>312.6766928767214</v>
      </c>
      <c r="T8" s="13">
        <f t="shared" si="7"/>
        <v>455.4938400827974</v>
      </c>
      <c r="U8" s="13">
        <f t="shared" si="8"/>
        <v>441.61764101681194</v>
      </c>
    </row>
    <row r="9" spans="1:21" ht="12.75">
      <c r="A9" s="1" t="s">
        <v>3</v>
      </c>
      <c r="B9" s="23">
        <v>47623793</v>
      </c>
      <c r="C9" s="3">
        <v>48625695</v>
      </c>
      <c r="D9" s="3">
        <v>51409789</v>
      </c>
      <c r="E9" s="24">
        <v>65298040</v>
      </c>
      <c r="F9" s="23">
        <v>86635642</v>
      </c>
      <c r="G9" s="25">
        <v>106268045</v>
      </c>
      <c r="H9" s="12"/>
      <c r="I9" s="13">
        <f t="shared" si="9"/>
        <v>11.687198431042253</v>
      </c>
      <c r="J9" s="13">
        <f t="shared" si="0"/>
        <v>12.059063184959724</v>
      </c>
      <c r="K9" s="13">
        <f t="shared" si="1"/>
        <v>14.386299908146412</v>
      </c>
      <c r="L9" s="13">
        <f t="shared" si="2"/>
        <v>15.697137709535975</v>
      </c>
      <c r="M9" s="13">
        <f t="shared" si="3"/>
        <v>16.71383608016366</v>
      </c>
      <c r="N9" s="13">
        <f t="shared" si="4"/>
        <v>16.545332180184307</v>
      </c>
      <c r="O9" s="12"/>
      <c r="P9" s="51">
        <v>0</v>
      </c>
      <c r="Q9" s="13">
        <f t="shared" si="10"/>
        <v>2.1037845515580784</v>
      </c>
      <c r="R9" s="13">
        <f t="shared" si="5"/>
        <v>7.949799378642524</v>
      </c>
      <c r="S9" s="13">
        <f t="shared" si="6"/>
        <v>37.11222035590487</v>
      </c>
      <c r="T9" s="13">
        <f t="shared" si="7"/>
        <v>81.9167196531364</v>
      </c>
      <c r="U9" s="13">
        <f t="shared" si="8"/>
        <v>123.14065786402188</v>
      </c>
    </row>
    <row r="10" spans="1:21" ht="12.75">
      <c r="A10" s="2" t="s">
        <v>4</v>
      </c>
      <c r="B10" s="23">
        <v>157819</v>
      </c>
      <c r="C10" s="3">
        <v>200421</v>
      </c>
      <c r="D10" s="3">
        <v>397076</v>
      </c>
      <c r="E10" s="24">
        <v>491414</v>
      </c>
      <c r="F10" s="23">
        <v>380348</v>
      </c>
      <c r="G10" s="25">
        <v>566427</v>
      </c>
      <c r="H10" s="12"/>
      <c r="I10" s="13">
        <f t="shared" si="9"/>
        <v>0.03872984180803611</v>
      </c>
      <c r="J10" s="13">
        <f t="shared" si="0"/>
        <v>0.049703958012174684</v>
      </c>
      <c r="K10" s="13">
        <f t="shared" si="1"/>
        <v>0.11111608379344147</v>
      </c>
      <c r="L10" s="13">
        <f t="shared" si="2"/>
        <v>0.11813207916185403</v>
      </c>
      <c r="M10" s="13">
        <f t="shared" si="3"/>
        <v>0.07337712260986173</v>
      </c>
      <c r="N10" s="13">
        <f t="shared" si="4"/>
        <v>0.08818947286388168</v>
      </c>
      <c r="O10" s="12"/>
      <c r="P10" s="51">
        <v>0</v>
      </c>
      <c r="Q10" s="13">
        <f t="shared" si="10"/>
        <v>26.99421489174307</v>
      </c>
      <c r="R10" s="13">
        <f t="shared" si="5"/>
        <v>151.60215183216215</v>
      </c>
      <c r="S10" s="13">
        <f t="shared" si="6"/>
        <v>211.3782244216476</v>
      </c>
      <c r="T10" s="13">
        <f t="shared" si="7"/>
        <v>141.00266761289834</v>
      </c>
      <c r="U10" s="13">
        <f t="shared" si="8"/>
        <v>258.9092568068483</v>
      </c>
    </row>
    <row r="11" spans="1:21" ht="12.75">
      <c r="A11" s="1" t="s">
        <v>5</v>
      </c>
      <c r="B11" s="23">
        <v>1680238</v>
      </c>
      <c r="C11" s="3">
        <v>2285191</v>
      </c>
      <c r="D11" s="3">
        <v>2837425</v>
      </c>
      <c r="E11" s="24">
        <v>2303998</v>
      </c>
      <c r="F11" s="23">
        <v>3168417</v>
      </c>
      <c r="G11" s="25">
        <v>4941285</v>
      </c>
      <c r="H11" s="12"/>
      <c r="I11" s="13">
        <f t="shared" si="9"/>
        <v>0.4123416821792748</v>
      </c>
      <c r="J11" s="13">
        <f t="shared" si="0"/>
        <v>0.566722237259566</v>
      </c>
      <c r="K11" s="13">
        <f t="shared" si="1"/>
        <v>0.794013121058955</v>
      </c>
      <c r="L11" s="13">
        <f t="shared" si="2"/>
        <v>0.5538630851476624</v>
      </c>
      <c r="M11" s="13">
        <f t="shared" si="3"/>
        <v>0.6112542268874039</v>
      </c>
      <c r="N11" s="13">
        <f t="shared" si="4"/>
        <v>0.7693300626915835</v>
      </c>
      <c r="O11" s="12"/>
      <c r="P11" s="51">
        <v>0</v>
      </c>
      <c r="Q11" s="13">
        <f t="shared" si="10"/>
        <v>36.004006575258984</v>
      </c>
      <c r="R11" s="13">
        <f t="shared" si="5"/>
        <v>68.87042192832206</v>
      </c>
      <c r="S11" s="13">
        <f t="shared" si="6"/>
        <v>37.123312292663314</v>
      </c>
      <c r="T11" s="13">
        <f t="shared" si="7"/>
        <v>88.5695359824025</v>
      </c>
      <c r="U11" s="13">
        <f t="shared" si="8"/>
        <v>194.08244546308322</v>
      </c>
    </row>
    <row r="12" spans="1:21" ht="12.75">
      <c r="A12" s="4" t="s">
        <v>6</v>
      </c>
      <c r="B12" s="23">
        <v>956063</v>
      </c>
      <c r="C12" s="3">
        <v>1220616</v>
      </c>
      <c r="D12" s="3">
        <v>1505362</v>
      </c>
      <c r="E12" s="24">
        <v>4544559</v>
      </c>
      <c r="F12" s="23">
        <v>4968391</v>
      </c>
      <c r="G12" s="25">
        <v>7549521</v>
      </c>
      <c r="H12" s="12"/>
      <c r="I12" s="13">
        <f t="shared" si="9"/>
        <v>0.23462427685206738</v>
      </c>
      <c r="J12" s="13">
        <f t="shared" si="0"/>
        <v>0.3027100274571458</v>
      </c>
      <c r="K12" s="13">
        <f t="shared" si="1"/>
        <v>0.42125419348301746</v>
      </c>
      <c r="L12" s="13">
        <f t="shared" si="2"/>
        <v>1.0924764120348955</v>
      </c>
      <c r="M12" s="13">
        <f t="shared" si="3"/>
        <v>0.958507039818097</v>
      </c>
      <c r="N12" s="13">
        <f t="shared" si="4"/>
        <v>1.1754176219791868</v>
      </c>
      <c r="O12" s="12"/>
      <c r="P12" s="51">
        <v>0</v>
      </c>
      <c r="Q12" s="13">
        <f t="shared" si="10"/>
        <v>27.671084436904266</v>
      </c>
      <c r="R12" s="13">
        <f t="shared" si="5"/>
        <v>57.45426818107177</v>
      </c>
      <c r="S12" s="13">
        <f t="shared" si="6"/>
        <v>375.34095556464376</v>
      </c>
      <c r="T12" s="13">
        <f t="shared" si="7"/>
        <v>419.6719253856702</v>
      </c>
      <c r="U12" s="13">
        <f t="shared" si="8"/>
        <v>689.6468119778717</v>
      </c>
    </row>
    <row r="13" spans="1:21" ht="12.75">
      <c r="A13" s="4" t="s">
        <v>7</v>
      </c>
      <c r="B13" s="23">
        <v>4442017</v>
      </c>
      <c r="C13" s="3">
        <v>8663813</v>
      </c>
      <c r="D13" s="3">
        <v>6555130</v>
      </c>
      <c r="E13" s="24">
        <v>25473470</v>
      </c>
      <c r="F13" s="23">
        <v>19433276</v>
      </c>
      <c r="G13" s="25">
        <v>33601978</v>
      </c>
      <c r="H13" s="12"/>
      <c r="I13" s="13">
        <f t="shared" si="9"/>
        <v>1.0901007845608395</v>
      </c>
      <c r="J13" s="13">
        <f t="shared" si="0"/>
        <v>2.1486061718948277</v>
      </c>
      <c r="K13" s="13">
        <f t="shared" si="1"/>
        <v>1.8343601082838095</v>
      </c>
      <c r="L13" s="13">
        <f t="shared" si="2"/>
        <v>6.123622799853309</v>
      </c>
      <c r="M13" s="13">
        <f t="shared" si="3"/>
        <v>3.749087350960919</v>
      </c>
      <c r="N13" s="13">
        <f t="shared" si="4"/>
        <v>5.231637487273293</v>
      </c>
      <c r="O13" s="12"/>
      <c r="P13" s="51">
        <v>0</v>
      </c>
      <c r="Q13" s="13">
        <f t="shared" si="10"/>
        <v>95.04231973898345</v>
      </c>
      <c r="R13" s="13">
        <f t="shared" si="5"/>
        <v>47.57102460436329</v>
      </c>
      <c r="S13" s="13">
        <f t="shared" si="6"/>
        <v>473.466287949821</v>
      </c>
      <c r="T13" s="13">
        <f t="shared" si="7"/>
        <v>337.48765481987124</v>
      </c>
      <c r="U13" s="13">
        <f t="shared" si="8"/>
        <v>656.4576632642334</v>
      </c>
    </row>
    <row r="14" spans="1:21" ht="12.75">
      <c r="A14" s="1" t="s">
        <v>8</v>
      </c>
      <c r="B14" s="23">
        <v>1988671</v>
      </c>
      <c r="C14" s="3">
        <v>1957598</v>
      </c>
      <c r="D14" s="3">
        <v>1832916</v>
      </c>
      <c r="E14" s="24">
        <v>2367296</v>
      </c>
      <c r="F14" s="23">
        <v>3027826</v>
      </c>
      <c r="G14" s="25">
        <v>3085204</v>
      </c>
      <c r="H14" s="12"/>
      <c r="I14" s="13">
        <f t="shared" si="9"/>
        <v>0.48803321043872394</v>
      </c>
      <c r="J14" s="13">
        <f t="shared" si="0"/>
        <v>0.48547990877561314</v>
      </c>
      <c r="K14" s="13">
        <f t="shared" si="1"/>
        <v>0.512915532145835</v>
      </c>
      <c r="L14" s="13">
        <f t="shared" si="2"/>
        <v>0.5690794288960844</v>
      </c>
      <c r="M14" s="13">
        <f t="shared" si="3"/>
        <v>0.5841312683209252</v>
      </c>
      <c r="N14" s="13">
        <f t="shared" si="4"/>
        <v>0.48034877298846845</v>
      </c>
      <c r="O14" s="12"/>
      <c r="P14" s="51">
        <v>0</v>
      </c>
      <c r="Q14" s="13">
        <f t="shared" si="10"/>
        <v>-1.5625007857006068</v>
      </c>
      <c r="R14" s="13">
        <f t="shared" si="5"/>
        <v>-7.832115015505323</v>
      </c>
      <c r="S14" s="13">
        <f t="shared" si="6"/>
        <v>19.03909696475688</v>
      </c>
      <c r="T14" s="13">
        <f t="shared" si="7"/>
        <v>52.25374131769408</v>
      </c>
      <c r="U14" s="13">
        <f t="shared" si="8"/>
        <v>55.138984779282254</v>
      </c>
    </row>
    <row r="15" spans="1:21" ht="12.75">
      <c r="A15" s="5" t="s">
        <v>9</v>
      </c>
      <c r="B15" s="23">
        <v>1663355</v>
      </c>
      <c r="C15" s="3">
        <v>1797916</v>
      </c>
      <c r="D15" s="3">
        <v>2367273</v>
      </c>
      <c r="E15" s="24">
        <v>4180875</v>
      </c>
      <c r="F15" s="23">
        <v>7458792</v>
      </c>
      <c r="G15" s="25">
        <v>6887162</v>
      </c>
      <c r="H15" s="12"/>
      <c r="I15" s="13">
        <f t="shared" si="9"/>
        <v>0.4081984806683979</v>
      </c>
      <c r="J15" s="13">
        <f t="shared" si="0"/>
        <v>0.4458791312957079</v>
      </c>
      <c r="K15" s="13">
        <f t="shared" si="1"/>
        <v>0.662447755668818</v>
      </c>
      <c r="L15" s="13">
        <f t="shared" si="2"/>
        <v>1.0050496250937428</v>
      </c>
      <c r="M15" s="13">
        <f t="shared" si="3"/>
        <v>1.4389577310921995</v>
      </c>
      <c r="N15" s="13">
        <f t="shared" si="4"/>
        <v>1.0722920805472853</v>
      </c>
      <c r="O15" s="12"/>
      <c r="P15" s="51">
        <v>0</v>
      </c>
      <c r="Q15" s="13">
        <f t="shared" si="10"/>
        <v>8.08973430205819</v>
      </c>
      <c r="R15" s="13">
        <f t="shared" si="5"/>
        <v>42.319168187187955</v>
      </c>
      <c r="S15" s="13">
        <f t="shared" si="6"/>
        <v>151.35193629742298</v>
      </c>
      <c r="T15" s="13">
        <f t="shared" si="7"/>
        <v>348.41852761436974</v>
      </c>
      <c r="U15" s="13">
        <f t="shared" si="8"/>
        <v>314.05244220265666</v>
      </c>
    </row>
    <row r="16" spans="1:21" ht="12.75">
      <c r="A16" s="5" t="s">
        <v>10</v>
      </c>
      <c r="B16" s="23">
        <v>1410722</v>
      </c>
      <c r="C16" s="3">
        <v>1422229</v>
      </c>
      <c r="D16" s="3">
        <v>1440484</v>
      </c>
      <c r="E16" s="24">
        <v>1286193</v>
      </c>
      <c r="F16" s="23">
        <v>1036012.9999999999</v>
      </c>
      <c r="G16" s="25">
        <v>1307786</v>
      </c>
      <c r="H16" s="12"/>
      <c r="I16" s="13">
        <f t="shared" si="9"/>
        <v>0.34620064691270575</v>
      </c>
      <c r="J16" s="13">
        <f t="shared" si="0"/>
        <v>0.35270959879302666</v>
      </c>
      <c r="K16" s="13">
        <f t="shared" si="1"/>
        <v>0.40309900585054687</v>
      </c>
      <c r="L16" s="13">
        <f t="shared" si="2"/>
        <v>0.3091907297989527</v>
      </c>
      <c r="M16" s="13">
        <f t="shared" si="3"/>
        <v>0.19986868059358978</v>
      </c>
      <c r="N16" s="13">
        <f t="shared" si="4"/>
        <v>0.20361486645015928</v>
      </c>
      <c r="O16" s="12"/>
      <c r="P16" s="51">
        <v>0</v>
      </c>
      <c r="Q16" s="13">
        <f t="shared" si="10"/>
        <v>0.8156816155131992</v>
      </c>
      <c r="R16" s="13">
        <f t="shared" si="5"/>
        <v>2.109699855818505</v>
      </c>
      <c r="S16" s="13">
        <f t="shared" si="6"/>
        <v>-8.827323880963078</v>
      </c>
      <c r="T16" s="13">
        <f t="shared" si="7"/>
        <v>-26.56150538518574</v>
      </c>
      <c r="U16" s="13">
        <f t="shared" si="8"/>
        <v>-7.296689213041262</v>
      </c>
    </row>
    <row r="17" spans="1:21" ht="12.75">
      <c r="A17" s="1" t="s">
        <v>11</v>
      </c>
      <c r="B17" s="23">
        <v>11410876</v>
      </c>
      <c r="C17" s="3">
        <v>11531491</v>
      </c>
      <c r="D17" s="3">
        <v>12977631</v>
      </c>
      <c r="E17" s="24">
        <v>14571883</v>
      </c>
      <c r="F17" s="23">
        <v>18086219</v>
      </c>
      <c r="G17" s="25">
        <v>21480968</v>
      </c>
      <c r="H17" s="12"/>
      <c r="I17" s="13">
        <f t="shared" si="9"/>
        <v>2.8003055549149076</v>
      </c>
      <c r="J17" s="13">
        <f t="shared" si="0"/>
        <v>2.859783877347036</v>
      </c>
      <c r="K17" s="13">
        <f t="shared" si="1"/>
        <v>3.631605873022705</v>
      </c>
      <c r="L17" s="13">
        <f t="shared" si="2"/>
        <v>3.5029666148975713</v>
      </c>
      <c r="M17" s="13">
        <f t="shared" si="3"/>
        <v>3.4892117458533005</v>
      </c>
      <c r="N17" s="13">
        <f t="shared" si="4"/>
        <v>3.3444649434541627</v>
      </c>
      <c r="O17" s="12"/>
      <c r="P17" s="51">
        <v>0</v>
      </c>
      <c r="Q17" s="13">
        <f t="shared" si="10"/>
        <v>1.0570178836401425</v>
      </c>
      <c r="R17" s="13">
        <f t="shared" si="5"/>
        <v>13.730365661672252</v>
      </c>
      <c r="S17" s="13">
        <f t="shared" si="6"/>
        <v>27.701703182122046</v>
      </c>
      <c r="T17" s="13">
        <f t="shared" si="7"/>
        <v>58.49982946094585</v>
      </c>
      <c r="U17" s="13">
        <f t="shared" si="8"/>
        <v>88.24994680513575</v>
      </c>
    </row>
    <row r="18" spans="1:21" ht="12.75">
      <c r="A18" s="1" t="s">
        <v>12</v>
      </c>
      <c r="B18" s="23">
        <v>1846959</v>
      </c>
      <c r="C18" s="3">
        <v>3351090</v>
      </c>
      <c r="D18" s="3">
        <v>1941912</v>
      </c>
      <c r="E18" s="24">
        <v>2592422</v>
      </c>
      <c r="F18" s="23">
        <v>3277755</v>
      </c>
      <c r="G18" s="25">
        <v>5439343</v>
      </c>
      <c r="H18" s="12"/>
      <c r="I18" s="13">
        <f t="shared" si="9"/>
        <v>0.45325613453341207</v>
      </c>
      <c r="J18" s="13">
        <f t="shared" si="0"/>
        <v>0.8310627960893244</v>
      </c>
      <c r="K18" s="13">
        <f t="shared" si="1"/>
        <v>0.5434165160107625</v>
      </c>
      <c r="L18" s="13">
        <f t="shared" si="2"/>
        <v>0.6231979571703938</v>
      </c>
      <c r="M18" s="13">
        <f t="shared" si="3"/>
        <v>0.6323478249394959</v>
      </c>
      <c r="N18" s="13">
        <f t="shared" si="4"/>
        <v>0.8468748698346737</v>
      </c>
      <c r="O18" s="12"/>
      <c r="P18" s="51">
        <v>0</v>
      </c>
      <c r="Q18" s="13">
        <f t="shared" si="10"/>
        <v>81.43824524529239</v>
      </c>
      <c r="R18" s="13">
        <f t="shared" si="5"/>
        <v>5.141045361591679</v>
      </c>
      <c r="S18" s="13">
        <f t="shared" si="6"/>
        <v>40.36164311173124</v>
      </c>
      <c r="T18" s="13">
        <f t="shared" si="7"/>
        <v>77.46766441485707</v>
      </c>
      <c r="U18" s="13">
        <f t="shared" si="8"/>
        <v>194.5026392031442</v>
      </c>
    </row>
    <row r="19" spans="1:21" ht="12.75">
      <c r="A19" s="1" t="s">
        <v>13</v>
      </c>
      <c r="B19" s="23">
        <v>152374</v>
      </c>
      <c r="C19" s="3">
        <v>107237</v>
      </c>
      <c r="D19" s="3">
        <v>108758</v>
      </c>
      <c r="E19" s="24">
        <v>69595</v>
      </c>
      <c r="F19" s="23">
        <v>73294</v>
      </c>
      <c r="G19" s="25">
        <v>63366</v>
      </c>
      <c r="H19" s="12"/>
      <c r="I19" s="13">
        <f t="shared" si="9"/>
        <v>0.03739360226371789</v>
      </c>
      <c r="J19" s="13">
        <f t="shared" si="0"/>
        <v>0.026594535230098526</v>
      </c>
      <c r="K19" s="13">
        <f t="shared" si="1"/>
        <v>0.03043438294232617</v>
      </c>
      <c r="L19" s="13">
        <f t="shared" si="2"/>
        <v>0.01673009325999917</v>
      </c>
      <c r="M19" s="13">
        <f t="shared" si="3"/>
        <v>0.014139952949843845</v>
      </c>
      <c r="N19" s="13">
        <f t="shared" si="4"/>
        <v>0.009865726982457981</v>
      </c>
      <c r="O19" s="12"/>
      <c r="P19" s="51">
        <v>0</v>
      </c>
      <c r="Q19" s="13">
        <f t="shared" si="10"/>
        <v>-29.622507776917317</v>
      </c>
      <c r="R19" s="13">
        <f t="shared" si="5"/>
        <v>-28.624305983960525</v>
      </c>
      <c r="S19" s="13">
        <f t="shared" si="6"/>
        <v>-54.32619738275559</v>
      </c>
      <c r="T19" s="13">
        <f t="shared" si="7"/>
        <v>-51.898617874440525</v>
      </c>
      <c r="U19" s="13">
        <f t="shared" si="8"/>
        <v>-58.414165146284795</v>
      </c>
    </row>
    <row r="20" spans="1:21" ht="12.75">
      <c r="A20" s="1" t="s">
        <v>14</v>
      </c>
      <c r="B20" s="23">
        <v>10820853</v>
      </c>
      <c r="C20" s="3">
        <v>7258924</v>
      </c>
      <c r="D20" s="3">
        <v>6045519</v>
      </c>
      <c r="E20" s="24">
        <v>7625687</v>
      </c>
      <c r="F20" s="23">
        <v>7249253</v>
      </c>
      <c r="G20" s="25">
        <v>13426559</v>
      </c>
      <c r="H20" s="12"/>
      <c r="I20" s="13">
        <f t="shared" si="9"/>
        <v>2.6555099507537934</v>
      </c>
      <c r="J20" s="13">
        <f t="shared" si="0"/>
        <v>1.8001968541698083</v>
      </c>
      <c r="K20" s="13">
        <f t="shared" si="1"/>
        <v>1.6917527016965077</v>
      </c>
      <c r="L20" s="13">
        <f t="shared" si="2"/>
        <v>1.8331554663634353</v>
      </c>
      <c r="M20" s="13">
        <f t="shared" si="3"/>
        <v>1.3985332543115991</v>
      </c>
      <c r="N20" s="13">
        <f t="shared" si="4"/>
        <v>2.0904391220506904</v>
      </c>
      <c r="O20" s="12"/>
      <c r="P20" s="51">
        <v>0</v>
      </c>
      <c r="Q20" s="13">
        <f t="shared" si="10"/>
        <v>-32.9172663190231</v>
      </c>
      <c r="R20" s="13">
        <f t="shared" si="5"/>
        <v>-44.13084624659442</v>
      </c>
      <c r="S20" s="13">
        <f t="shared" si="6"/>
        <v>-29.527856999813224</v>
      </c>
      <c r="T20" s="13">
        <f t="shared" si="7"/>
        <v>-33.006640049541375</v>
      </c>
      <c r="U20" s="13">
        <f t="shared" si="8"/>
        <v>24.080412144957506</v>
      </c>
    </row>
    <row r="21" spans="1:21" ht="12.75">
      <c r="A21" s="2" t="s">
        <v>15</v>
      </c>
      <c r="B21" s="23">
        <v>48911270</v>
      </c>
      <c r="C21" s="3">
        <v>47869443</v>
      </c>
      <c r="D21" s="3">
        <v>46968659</v>
      </c>
      <c r="E21" s="24">
        <v>55090596</v>
      </c>
      <c r="F21" s="23">
        <v>57390044</v>
      </c>
      <c r="G21" s="25">
        <v>54519827</v>
      </c>
      <c r="H21" s="12"/>
      <c r="I21" s="13">
        <f t="shared" si="9"/>
        <v>12.003153927791598</v>
      </c>
      <c r="J21" s="13">
        <f t="shared" si="0"/>
        <v>11.87151438690651</v>
      </c>
      <c r="K21" s="13">
        <f t="shared" si="1"/>
        <v>13.143512700615446</v>
      </c>
      <c r="L21" s="13">
        <f t="shared" si="2"/>
        <v>13.243348068524135</v>
      </c>
      <c r="M21" s="13">
        <f t="shared" si="3"/>
        <v>11.071745599223238</v>
      </c>
      <c r="N21" s="13">
        <f t="shared" si="4"/>
        <v>8.488427994710745</v>
      </c>
      <c r="O21" s="12"/>
      <c r="P21" s="51">
        <v>0</v>
      </c>
      <c r="Q21" s="13">
        <f t="shared" si="10"/>
        <v>-2.130034652545305</v>
      </c>
      <c r="R21" s="13">
        <f t="shared" si="5"/>
        <v>-3.9717042718375524</v>
      </c>
      <c r="S21" s="13">
        <f t="shared" si="6"/>
        <v>12.633746782694459</v>
      </c>
      <c r="T21" s="13">
        <f t="shared" si="7"/>
        <v>17.335010928974043</v>
      </c>
      <c r="U21" s="13">
        <f t="shared" si="8"/>
        <v>11.466798960648532</v>
      </c>
    </row>
    <row r="22" spans="1:21" ht="12.75">
      <c r="A22" s="1" t="s">
        <v>16</v>
      </c>
      <c r="B22" s="23">
        <v>13318405</v>
      </c>
      <c r="C22" s="3">
        <v>13271868</v>
      </c>
      <c r="D22" s="3">
        <v>18981248</v>
      </c>
      <c r="E22" s="24">
        <v>35936623</v>
      </c>
      <c r="F22" s="23">
        <v>34638780</v>
      </c>
      <c r="G22" s="25">
        <v>26375561</v>
      </c>
      <c r="H22" s="12"/>
      <c r="I22" s="13">
        <f t="shared" si="9"/>
        <v>3.2684259739661075</v>
      </c>
      <c r="J22" s="13">
        <f t="shared" si="0"/>
        <v>3.2913934658300525</v>
      </c>
      <c r="K22" s="13">
        <f t="shared" si="1"/>
        <v>5.311632894640052</v>
      </c>
      <c r="L22" s="13">
        <f t="shared" si="2"/>
        <v>8.638882882957557</v>
      </c>
      <c r="M22" s="13">
        <f t="shared" si="3"/>
        <v>6.682548632084371</v>
      </c>
      <c r="N22" s="13">
        <f t="shared" si="4"/>
        <v>4.106525326439516</v>
      </c>
      <c r="O22" s="12"/>
      <c r="P22" s="51">
        <v>0</v>
      </c>
      <c r="Q22" s="13">
        <f t="shared" si="10"/>
        <v>-0.34941871793205337</v>
      </c>
      <c r="R22" s="13">
        <f t="shared" si="5"/>
        <v>42.51892775448712</v>
      </c>
      <c r="S22" s="13">
        <f t="shared" si="6"/>
        <v>169.8267773055407</v>
      </c>
      <c r="T22" s="13">
        <f t="shared" si="7"/>
        <v>160.08204435891537</v>
      </c>
      <c r="U22" s="13">
        <f t="shared" si="8"/>
        <v>98.03843628422473</v>
      </c>
    </row>
    <row r="23" spans="1:21" ht="12.75">
      <c r="A23" s="1" t="s">
        <v>17</v>
      </c>
      <c r="B23" s="23">
        <v>4765800</v>
      </c>
      <c r="C23" s="3">
        <v>6313991</v>
      </c>
      <c r="D23" s="3">
        <v>8454778</v>
      </c>
      <c r="E23" s="24">
        <v>9046325</v>
      </c>
      <c r="F23" s="23">
        <v>8051989</v>
      </c>
      <c r="G23" s="25">
        <v>8426913</v>
      </c>
      <c r="H23" s="12"/>
      <c r="I23" s="13">
        <f t="shared" si="9"/>
        <v>1.1695593058423794</v>
      </c>
      <c r="J23" s="13">
        <f t="shared" si="0"/>
        <v>1.5658555917456198</v>
      </c>
      <c r="K23" s="13">
        <f t="shared" si="1"/>
        <v>2.365949643652463</v>
      </c>
      <c r="L23" s="13">
        <f t="shared" si="2"/>
        <v>2.17466572182286</v>
      </c>
      <c r="M23" s="13">
        <f t="shared" si="3"/>
        <v>1.5533978990457635</v>
      </c>
      <c r="N23" s="13">
        <f t="shared" si="4"/>
        <v>1.3120225825036442</v>
      </c>
      <c r="O23" s="12"/>
      <c r="P23" s="51">
        <v>0</v>
      </c>
      <c r="Q23" s="13">
        <f t="shared" si="10"/>
        <v>32.48543791178815</v>
      </c>
      <c r="R23" s="13">
        <f t="shared" si="5"/>
        <v>77.4052205296068</v>
      </c>
      <c r="S23" s="13">
        <f t="shared" si="6"/>
        <v>89.81755424063115</v>
      </c>
      <c r="T23" s="13">
        <f t="shared" si="7"/>
        <v>68.95356498384322</v>
      </c>
      <c r="U23" s="13">
        <f t="shared" si="8"/>
        <v>76.82053380334887</v>
      </c>
    </row>
    <row r="24" spans="1:21" ht="12.75">
      <c r="A24" s="5" t="s">
        <v>18</v>
      </c>
      <c r="B24" s="23">
        <v>20914264</v>
      </c>
      <c r="C24" s="3">
        <v>19867233</v>
      </c>
      <c r="D24" s="3">
        <v>20452559</v>
      </c>
      <c r="E24" s="24">
        <v>22453066</v>
      </c>
      <c r="F24" s="23">
        <v>24038603</v>
      </c>
      <c r="G24" s="25">
        <v>26411365</v>
      </c>
      <c r="H24" s="12"/>
      <c r="I24" s="13">
        <f t="shared" si="9"/>
        <v>5.1325007524537885</v>
      </c>
      <c r="J24" s="13">
        <f t="shared" si="0"/>
        <v>4.927029177831123</v>
      </c>
      <c r="K24" s="13">
        <f t="shared" si="1"/>
        <v>5.723358398982324</v>
      </c>
      <c r="L24" s="13">
        <f t="shared" si="2"/>
        <v>5.397541319820626</v>
      </c>
      <c r="M24" s="13">
        <f t="shared" si="3"/>
        <v>4.637551715010439</v>
      </c>
      <c r="N24" s="13">
        <f t="shared" si="4"/>
        <v>4.112099806269077</v>
      </c>
      <c r="O24" s="12"/>
      <c r="P24" s="51">
        <v>0</v>
      </c>
      <c r="Q24" s="13">
        <f t="shared" si="10"/>
        <v>-5.006300962826131</v>
      </c>
      <c r="R24" s="13">
        <f t="shared" si="5"/>
        <v>-2.207608166369141</v>
      </c>
      <c r="S24" s="13">
        <f t="shared" si="6"/>
        <v>7.3576674751738835</v>
      </c>
      <c r="T24" s="13">
        <f t="shared" si="7"/>
        <v>14.938794881808889</v>
      </c>
      <c r="U24" s="13">
        <f t="shared" si="8"/>
        <v>26.283980158230776</v>
      </c>
    </row>
    <row r="25" spans="1:21" ht="12.75">
      <c r="A25" s="4" t="s">
        <v>19</v>
      </c>
      <c r="B25" s="23">
        <v>13534996</v>
      </c>
      <c r="C25" s="3">
        <v>13968394</v>
      </c>
      <c r="D25" s="3">
        <v>13206207</v>
      </c>
      <c r="E25" s="24">
        <v>12435388</v>
      </c>
      <c r="F25" s="23">
        <v>11267394</v>
      </c>
      <c r="G25" s="25">
        <v>12858888</v>
      </c>
      <c r="H25" s="12"/>
      <c r="I25" s="13">
        <f t="shared" si="9"/>
        <v>3.3215788590245885</v>
      </c>
      <c r="J25" s="13">
        <f t="shared" si="0"/>
        <v>3.464130349980855</v>
      </c>
      <c r="K25" s="13">
        <f t="shared" si="1"/>
        <v>3.6955696229576533</v>
      </c>
      <c r="L25" s="13">
        <f t="shared" si="2"/>
        <v>2.989369939855946</v>
      </c>
      <c r="M25" s="13">
        <f t="shared" si="3"/>
        <v>2.1737170986349885</v>
      </c>
      <c r="N25" s="13">
        <f t="shared" si="4"/>
        <v>2.00205596543896</v>
      </c>
      <c r="O25" s="12"/>
      <c r="P25" s="51">
        <v>0</v>
      </c>
      <c r="Q25" s="13">
        <f t="shared" si="10"/>
        <v>3.202054880548161</v>
      </c>
      <c r="R25" s="13">
        <f t="shared" si="5"/>
        <v>-2.4291769277212865</v>
      </c>
      <c r="S25" s="13">
        <f t="shared" si="6"/>
        <v>-8.124184151956896</v>
      </c>
      <c r="T25" s="13">
        <f t="shared" si="7"/>
        <v>-16.753621500885558</v>
      </c>
      <c r="U25" s="13">
        <f t="shared" si="8"/>
        <v>-4.995258218029761</v>
      </c>
    </row>
    <row r="26" spans="1:21" ht="12.75">
      <c r="A26" s="1" t="s">
        <v>20</v>
      </c>
      <c r="B26" s="23">
        <v>26612541</v>
      </c>
      <c r="C26" s="3">
        <v>24825773</v>
      </c>
      <c r="D26" s="3">
        <v>24379694</v>
      </c>
      <c r="E26" s="24">
        <v>24952389</v>
      </c>
      <c r="F26" s="23">
        <v>30665378</v>
      </c>
      <c r="G26" s="25">
        <v>38795656</v>
      </c>
      <c r="H26" s="12"/>
      <c r="I26" s="13">
        <f t="shared" si="9"/>
        <v>6.530896172449927</v>
      </c>
      <c r="J26" s="13">
        <f t="shared" si="0"/>
        <v>6.156735964852885</v>
      </c>
      <c r="K26" s="13">
        <f t="shared" si="1"/>
        <v>6.822311399738242</v>
      </c>
      <c r="L26" s="13">
        <f t="shared" si="2"/>
        <v>5.998359006103562</v>
      </c>
      <c r="M26" s="13">
        <f t="shared" si="3"/>
        <v>5.915995881097723</v>
      </c>
      <c r="N26" s="13">
        <f t="shared" si="4"/>
        <v>6.040263709266134</v>
      </c>
      <c r="O26" s="12"/>
      <c r="P26" s="51">
        <v>0</v>
      </c>
      <c r="Q26" s="13">
        <f t="shared" si="10"/>
        <v>-6.714007504957905</v>
      </c>
      <c r="R26" s="13">
        <f t="shared" si="5"/>
        <v>-8.390205955906282</v>
      </c>
      <c r="S26" s="13">
        <f t="shared" si="6"/>
        <v>-6.238231817097059</v>
      </c>
      <c r="T26" s="13">
        <f t="shared" si="7"/>
        <v>15.2290493418122</v>
      </c>
      <c r="U26" s="13">
        <f t="shared" si="8"/>
        <v>45.77960067774063</v>
      </c>
    </row>
    <row r="27" spans="1:21" ht="12.75">
      <c r="A27" s="1" t="s">
        <v>21</v>
      </c>
      <c r="B27" s="23">
        <v>125930832</v>
      </c>
      <c r="C27" s="3">
        <v>123818313</v>
      </c>
      <c r="D27" s="3">
        <v>78922882</v>
      </c>
      <c r="E27" s="24">
        <v>63517796</v>
      </c>
      <c r="F27" s="23">
        <v>64115869</v>
      </c>
      <c r="G27" s="25">
        <v>67028912</v>
      </c>
      <c r="H27" s="12"/>
      <c r="I27" s="13">
        <f t="shared" si="9"/>
        <v>30.9042713622211</v>
      </c>
      <c r="J27" s="13">
        <f t="shared" si="0"/>
        <v>30.7066636255198</v>
      </c>
      <c r="K27" s="13">
        <f t="shared" si="1"/>
        <v>22.08544855275034</v>
      </c>
      <c r="L27" s="13">
        <f t="shared" si="2"/>
        <v>15.269180986415723</v>
      </c>
      <c r="M27" s="13">
        <f t="shared" si="3"/>
        <v>12.369298591949567</v>
      </c>
      <c r="N27" s="13">
        <f t="shared" si="4"/>
        <v>10.436021616059108</v>
      </c>
      <c r="O27" s="12"/>
      <c r="P27" s="51">
        <v>0</v>
      </c>
      <c r="Q27" s="13">
        <f t="shared" si="10"/>
        <v>-1.677523261340795</v>
      </c>
      <c r="R27" s="13">
        <f t="shared" si="5"/>
        <v>-37.32838833304937</v>
      </c>
      <c r="S27" s="13">
        <f t="shared" si="6"/>
        <v>-49.56136238343919</v>
      </c>
      <c r="T27" s="13">
        <f t="shared" si="7"/>
        <v>-49.086440562863906</v>
      </c>
      <c r="U27" s="13">
        <f t="shared" si="8"/>
        <v>-46.77323183253487</v>
      </c>
    </row>
    <row r="28" spans="1:21" ht="12.75">
      <c r="A28" s="1" t="s">
        <v>28</v>
      </c>
      <c r="B28" s="23">
        <v>15942879</v>
      </c>
      <c r="C28" s="3">
        <v>12507577</v>
      </c>
      <c r="D28" s="3">
        <v>13596340</v>
      </c>
      <c r="E28" s="24">
        <v>15163337</v>
      </c>
      <c r="F28" s="23">
        <v>67404660</v>
      </c>
      <c r="G28" s="25">
        <v>128085147</v>
      </c>
      <c r="H28" s="12"/>
      <c r="I28" s="13">
        <f t="shared" si="9"/>
        <v>3.9124895078201036</v>
      </c>
      <c r="J28" s="13">
        <f t="shared" si="0"/>
        <v>3.1018510138261055</v>
      </c>
      <c r="K28" s="13">
        <f t="shared" si="1"/>
        <v>3.8047428067274778</v>
      </c>
      <c r="L28" s="13">
        <f t="shared" si="2"/>
        <v>3.6451475270176883</v>
      </c>
      <c r="M28" s="13">
        <f t="shared" si="3"/>
        <v>13.003775493222111</v>
      </c>
      <c r="N28" s="13">
        <f t="shared" si="4"/>
        <v>19.942131281917696</v>
      </c>
      <c r="O28" s="12"/>
      <c r="P28" s="51">
        <v>0</v>
      </c>
      <c r="Q28" s="13">
        <f t="shared" si="10"/>
        <v>-21.547563648949478</v>
      </c>
      <c r="R28" s="13">
        <f t="shared" si="5"/>
        <v>-14.718414409342245</v>
      </c>
      <c r="S28" s="13">
        <f t="shared" si="6"/>
        <v>-4.88959365494776</v>
      </c>
      <c r="T28" s="13">
        <f t="shared" si="7"/>
        <v>322.78850639210145</v>
      </c>
      <c r="U28" s="13">
        <f t="shared" si="8"/>
        <v>703.4003582414445</v>
      </c>
    </row>
    <row r="29" spans="1:21" ht="12.75">
      <c r="A29" s="1" t="s">
        <v>22</v>
      </c>
      <c r="B29" s="23">
        <v>17842962</v>
      </c>
      <c r="C29" s="3">
        <v>19648199</v>
      </c>
      <c r="D29" s="3">
        <v>7967453</v>
      </c>
      <c r="E29" s="24">
        <v>232070</v>
      </c>
      <c r="F29" s="23">
        <v>502935</v>
      </c>
      <c r="G29" s="25">
        <v>51597</v>
      </c>
      <c r="H29" s="12"/>
      <c r="I29" s="13">
        <f t="shared" si="9"/>
        <v>4.3787826284972</v>
      </c>
      <c r="J29" s="13">
        <f t="shared" si="0"/>
        <v>4.872709237609096</v>
      </c>
      <c r="K29" s="13">
        <f t="shared" si="1"/>
        <v>2.2295786579100896</v>
      </c>
      <c r="L29" s="13">
        <f t="shared" si="2"/>
        <v>0.055787811521632404</v>
      </c>
      <c r="M29" s="13">
        <f t="shared" si="3"/>
        <v>0.09702673120350526</v>
      </c>
      <c r="N29" s="13">
        <f t="shared" si="4"/>
        <v>0.008033360400118116</v>
      </c>
      <c r="O29" s="12"/>
      <c r="P29" s="51">
        <v>0</v>
      </c>
      <c r="Q29" s="13">
        <f t="shared" si="10"/>
        <v>10.117361680196368</v>
      </c>
      <c r="R29" s="13">
        <f t="shared" si="5"/>
        <v>-55.34680284585037</v>
      </c>
      <c r="S29" s="13">
        <f t="shared" si="6"/>
        <v>-98.69937513737909</v>
      </c>
      <c r="T29" s="13">
        <f t="shared" si="7"/>
        <v>-97.18132561174541</v>
      </c>
      <c r="U29" s="13">
        <f t="shared" si="8"/>
        <v>-99.71082715975072</v>
      </c>
    </row>
    <row r="30" spans="2:21" ht="12.75">
      <c r="B30" s="6"/>
      <c r="C30" s="6"/>
      <c r="D30" s="6"/>
      <c r="E30" s="6"/>
      <c r="F30" s="6"/>
      <c r="G30" s="25"/>
      <c r="H30" s="12"/>
      <c r="I30" s="13"/>
      <c r="J30" s="13"/>
      <c r="K30" s="13"/>
      <c r="L30" s="13"/>
      <c r="M30" s="13"/>
      <c r="N30" s="13"/>
      <c r="O30" s="12"/>
      <c r="P30" s="51">
        <v>0</v>
      </c>
      <c r="Q30" s="13"/>
      <c r="R30" s="13"/>
      <c r="S30" s="13"/>
      <c r="T30" s="13"/>
      <c r="U30" s="13"/>
    </row>
    <row r="31" spans="1:21" ht="12.75">
      <c r="A31" s="7" t="s">
        <v>23</v>
      </c>
      <c r="B31" s="6">
        <f>+B6+B7+B10+B21</f>
        <v>84117091</v>
      </c>
      <c r="C31" s="6">
        <f>+C6+C7+C10+C21</f>
        <v>79797300</v>
      </c>
      <c r="D31" s="6">
        <f>+D6+D7+D10+D21</f>
        <v>80944470</v>
      </c>
      <c r="E31" s="6">
        <f>+E6+E7+E10+E21</f>
        <v>99826608</v>
      </c>
      <c r="F31" s="6">
        <v>120407079.99999999</v>
      </c>
      <c r="G31" s="25">
        <v>127430533</v>
      </c>
      <c r="H31" s="12"/>
      <c r="I31" s="13">
        <f t="shared" si="9"/>
        <v>20.642898686357015</v>
      </c>
      <c r="J31" s="13">
        <f t="shared" si="0"/>
        <v>19.789551238068405</v>
      </c>
      <c r="K31" s="13">
        <f t="shared" si="1"/>
        <v>22.651161266698843</v>
      </c>
      <c r="L31" s="13">
        <f t="shared" si="2"/>
        <v>23.99753519174336</v>
      </c>
      <c r="M31" s="13">
        <f t="shared" si="3"/>
        <v>23.229056212351402</v>
      </c>
      <c r="N31" s="13">
        <f t="shared" si="4"/>
        <v>19.840211593079918</v>
      </c>
      <c r="O31" s="12"/>
      <c r="P31" s="51">
        <v>0</v>
      </c>
      <c r="Q31" s="13">
        <f t="shared" si="10"/>
        <v>-5.13544982196305</v>
      </c>
      <c r="R31" s="13">
        <f t="shared" si="5"/>
        <v>-3.771672275257359</v>
      </c>
      <c r="S31" s="13">
        <f t="shared" si="6"/>
        <v>18.675773036421333</v>
      </c>
      <c r="T31" s="13">
        <f t="shared" si="7"/>
        <v>43.14223015629486</v>
      </c>
      <c r="U31" s="13">
        <f t="shared" si="8"/>
        <v>51.4918448618248</v>
      </c>
    </row>
    <row r="32" spans="1:21" ht="12.75">
      <c r="A32" s="8" t="s">
        <v>24</v>
      </c>
      <c r="B32" s="6">
        <f>+B12+B13+B25</f>
        <v>18933076</v>
      </c>
      <c r="C32" s="6">
        <f>+C12+C13+C25</f>
        <v>23852823</v>
      </c>
      <c r="D32" s="6">
        <f>+D12+D13+D25</f>
        <v>21266699</v>
      </c>
      <c r="E32" s="6">
        <f>+E12+E13+E25</f>
        <v>42453417</v>
      </c>
      <c r="F32" s="6">
        <v>35669061</v>
      </c>
      <c r="G32" s="25">
        <v>54010387</v>
      </c>
      <c r="H32" s="12"/>
      <c r="I32" s="13">
        <f t="shared" si="9"/>
        <v>4.646303920437496</v>
      </c>
      <c r="J32" s="13">
        <f t="shared" si="0"/>
        <v>5.915446549332828</v>
      </c>
      <c r="K32" s="13">
        <f t="shared" si="1"/>
        <v>5.95118392472448</v>
      </c>
      <c r="L32" s="13">
        <f t="shared" si="2"/>
        <v>10.20546915174415</v>
      </c>
      <c r="M32" s="13">
        <f t="shared" si="3"/>
        <v>6.881311489414005</v>
      </c>
      <c r="N32" s="13">
        <f t="shared" si="4"/>
        <v>8.409111074691438</v>
      </c>
      <c r="O32" s="12"/>
      <c r="P32" s="51">
        <v>0</v>
      </c>
      <c r="Q32" s="13">
        <f t="shared" si="10"/>
        <v>25.984932400841785</v>
      </c>
      <c r="R32" s="13">
        <f t="shared" si="5"/>
        <v>12.325641116108116</v>
      </c>
      <c r="S32" s="13">
        <f t="shared" si="6"/>
        <v>124.22884163143908</v>
      </c>
      <c r="T32" s="13">
        <f t="shared" si="7"/>
        <v>88.39548840346913</v>
      </c>
      <c r="U32" s="13">
        <f t="shared" si="8"/>
        <v>185.27000578247294</v>
      </c>
    </row>
    <row r="33" spans="1:21" ht="12.75">
      <c r="A33" s="9" t="s">
        <v>25</v>
      </c>
      <c r="B33" s="6">
        <f>+B15+B16+B24</f>
        <v>23988341</v>
      </c>
      <c r="C33" s="6">
        <f>+C15+C16+C24</f>
        <v>23087378</v>
      </c>
      <c r="D33" s="6">
        <f>+D15+D16+D24</f>
        <v>24260316</v>
      </c>
      <c r="E33" s="6">
        <f>+E15+E16+E24</f>
        <v>27920134</v>
      </c>
      <c r="F33" s="6">
        <v>32533408</v>
      </c>
      <c r="G33" s="25">
        <v>34606313</v>
      </c>
      <c r="H33" s="12"/>
      <c r="I33" s="13">
        <f t="shared" si="9"/>
        <v>5.886899880034893</v>
      </c>
      <c r="J33" s="13">
        <f t="shared" si="0"/>
        <v>5.725617907919857</v>
      </c>
      <c r="K33" s="13">
        <f t="shared" si="1"/>
        <v>6.788905160501689</v>
      </c>
      <c r="L33" s="13">
        <f t="shared" si="2"/>
        <v>6.711781674713321</v>
      </c>
      <c r="M33" s="13">
        <f t="shared" si="3"/>
        <v>6.276378126696228</v>
      </c>
      <c r="N33" s="13">
        <f t="shared" si="4"/>
        <v>5.388006753266521</v>
      </c>
      <c r="O33" s="12"/>
      <c r="P33" s="51">
        <v>0</v>
      </c>
      <c r="Q33" s="13">
        <f t="shared" si="10"/>
        <v>-3.755837054342365</v>
      </c>
      <c r="R33" s="13">
        <f t="shared" si="5"/>
        <v>1.1337799475169987</v>
      </c>
      <c r="S33" s="13">
        <f t="shared" si="6"/>
        <v>16.390433169179985</v>
      </c>
      <c r="T33" s="13">
        <f t="shared" si="7"/>
        <v>35.621750582918594</v>
      </c>
      <c r="U33" s="13">
        <f t="shared" si="8"/>
        <v>44.26305262210505</v>
      </c>
    </row>
    <row r="34" spans="6:21" ht="12.75">
      <c r="F34" s="25"/>
      <c r="G34" s="25"/>
      <c r="H34" s="12"/>
      <c r="I34" s="13"/>
      <c r="J34" s="13"/>
      <c r="K34" s="13"/>
      <c r="L34" s="13"/>
      <c r="M34" s="13"/>
      <c r="N34" s="13"/>
      <c r="O34" s="12"/>
      <c r="P34" s="51">
        <v>0</v>
      </c>
      <c r="Q34" s="13"/>
      <c r="R34" s="13"/>
      <c r="S34" s="13"/>
      <c r="T34" s="13"/>
      <c r="U34" s="13"/>
    </row>
    <row r="35" spans="1:21" s="40" customFormat="1" ht="12.75">
      <c r="A35" s="17" t="s">
        <v>26</v>
      </c>
      <c r="B35" s="18">
        <f>SUM(B6:B29)</f>
        <v>407486818</v>
      </c>
      <c r="C35" s="18">
        <f>SUM(C6:C29)</f>
        <v>403229457</v>
      </c>
      <c r="D35" s="18">
        <f>SUM(D6:D29)</f>
        <v>357352407</v>
      </c>
      <c r="E35" s="18">
        <f>SUM(E6:E29)</f>
        <v>415986922</v>
      </c>
      <c r="F35" s="18">
        <v>518346845</v>
      </c>
      <c r="G35" s="19">
        <v>642284143</v>
      </c>
      <c r="H35" s="21"/>
      <c r="I35" s="20">
        <f t="shared" si="9"/>
        <v>100</v>
      </c>
      <c r="J35" s="20">
        <f t="shared" si="0"/>
        <v>100</v>
      </c>
      <c r="K35" s="20">
        <f t="shared" si="1"/>
        <v>100</v>
      </c>
      <c r="L35" s="20">
        <f t="shared" si="2"/>
        <v>100</v>
      </c>
      <c r="M35" s="20">
        <f t="shared" si="3"/>
        <v>100</v>
      </c>
      <c r="N35" s="20">
        <f t="shared" si="4"/>
        <v>100</v>
      </c>
      <c r="O35" s="21"/>
      <c r="P35" s="81">
        <v>0</v>
      </c>
      <c r="Q35" s="20">
        <f t="shared" si="10"/>
        <v>-1.044784962835294</v>
      </c>
      <c r="R35" s="20">
        <f t="shared" si="5"/>
        <v>-12.303320938347511</v>
      </c>
      <c r="S35" s="20">
        <f t="shared" si="6"/>
        <v>2.085982570361324</v>
      </c>
      <c r="T35" s="20">
        <f t="shared" si="7"/>
        <v>27.205794666957786</v>
      </c>
      <c r="U35" s="20">
        <f>+G35/$B35*100-100</f>
        <v>57.62083940590196</v>
      </c>
    </row>
    <row r="37" ht="12.75">
      <c r="A37" t="s">
        <v>59</v>
      </c>
    </row>
    <row r="39" spans="1:2" ht="12.75">
      <c r="A39" s="11" t="s">
        <v>166</v>
      </c>
      <c r="B39" s="11" t="s">
        <v>135</v>
      </c>
    </row>
    <row r="41" spans="1:21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  <c r="O41" s="29"/>
      <c r="P41" s="28">
        <v>2002</v>
      </c>
      <c r="Q41" s="28">
        <v>2003</v>
      </c>
      <c r="R41" s="28">
        <v>2004</v>
      </c>
      <c r="S41" s="28">
        <v>2005</v>
      </c>
      <c r="T41" s="28">
        <v>2006</v>
      </c>
      <c r="U41" s="28">
        <v>2007</v>
      </c>
    </row>
    <row r="42" spans="1:21" ht="12.75">
      <c r="A42" s="30"/>
      <c r="B42" s="30"/>
      <c r="C42" s="30"/>
      <c r="D42" s="30"/>
      <c r="E42" s="30"/>
      <c r="F42" s="30"/>
      <c r="G42" s="31" t="s">
        <v>29</v>
      </c>
      <c r="H42" s="30"/>
      <c r="I42" s="30"/>
      <c r="J42" s="30"/>
      <c r="K42" s="30"/>
      <c r="L42" s="30"/>
      <c r="M42" s="30"/>
      <c r="N42" s="31" t="s">
        <v>187</v>
      </c>
      <c r="O42" s="30"/>
      <c r="P42" s="30"/>
      <c r="Q42" s="30"/>
      <c r="R42" s="30"/>
      <c r="S42" s="30"/>
      <c r="T42" s="30"/>
      <c r="U42" s="31" t="s">
        <v>151</v>
      </c>
    </row>
    <row r="43" spans="1:21" ht="12.75">
      <c r="A43" s="1"/>
      <c r="B43" s="1"/>
      <c r="C43" s="1"/>
      <c r="D43" s="1"/>
      <c r="E43" s="1"/>
      <c r="F43" s="1"/>
      <c r="G43" s="14"/>
      <c r="H43" s="1"/>
      <c r="I43" s="1"/>
      <c r="J43" s="1"/>
      <c r="K43" s="1"/>
      <c r="L43" s="1"/>
      <c r="M43" s="1"/>
      <c r="N43" s="14"/>
      <c r="O43" s="1"/>
      <c r="P43" s="1"/>
      <c r="Q43" s="1"/>
      <c r="R43" s="1"/>
      <c r="S43" s="1"/>
      <c r="T43" s="1"/>
      <c r="U43" s="14"/>
    </row>
    <row r="44" spans="1:21" ht="12.75">
      <c r="A44" s="1" t="s">
        <v>28</v>
      </c>
      <c r="B44" s="23">
        <v>15942879</v>
      </c>
      <c r="C44" s="3">
        <v>12507577</v>
      </c>
      <c r="D44" s="3">
        <v>13596340</v>
      </c>
      <c r="E44" s="24">
        <v>15163337</v>
      </c>
      <c r="F44" s="23">
        <v>67404660</v>
      </c>
      <c r="G44" s="25">
        <v>128085147</v>
      </c>
      <c r="H44" s="12"/>
      <c r="I44" s="13">
        <f aca="true" t="shared" si="11" ref="I44:I67">+B44/B$35*100</f>
        <v>3.9124895078201036</v>
      </c>
      <c r="J44" s="13">
        <f aca="true" t="shared" si="12" ref="J44:J67">+C44/C$35*100</f>
        <v>3.1018510138261055</v>
      </c>
      <c r="K44" s="13">
        <f aca="true" t="shared" si="13" ref="K44:K67">+D44/D$35*100</f>
        <v>3.8047428067274778</v>
      </c>
      <c r="L44" s="13">
        <f aca="true" t="shared" si="14" ref="L44:L67">+E44/E$35*100</f>
        <v>3.6451475270176883</v>
      </c>
      <c r="M44" s="13">
        <f aca="true" t="shared" si="15" ref="M44:M67">+F44/F$35*100</f>
        <v>13.003775493222111</v>
      </c>
      <c r="N44" s="13">
        <f aca="true" t="shared" si="16" ref="N44:N67">+G44/G$35*100</f>
        <v>19.942131281917696</v>
      </c>
      <c r="O44" s="12"/>
      <c r="P44" s="51">
        <v>0</v>
      </c>
      <c r="Q44" s="13">
        <f aca="true" t="shared" si="17" ref="Q44:Q67">+C44/$B44*100-100</f>
        <v>-21.547563648949478</v>
      </c>
      <c r="R44" s="13">
        <f aca="true" t="shared" si="18" ref="R44:R67">+D44/$B44*100-100</f>
        <v>-14.718414409342245</v>
      </c>
      <c r="S44" s="13">
        <f aca="true" t="shared" si="19" ref="S44:S67">+E44/$B44*100-100</f>
        <v>-4.88959365494776</v>
      </c>
      <c r="T44" s="13">
        <f aca="true" t="shared" si="20" ref="T44:T67">+F44/$B44*100-100</f>
        <v>322.78850639210145</v>
      </c>
      <c r="U44" s="13">
        <f aca="true" t="shared" si="21" ref="U44:U67">+G44/$B44*100-100</f>
        <v>703.4003582414445</v>
      </c>
    </row>
    <row r="45" spans="1:21" ht="12.75">
      <c r="A45" s="1" t="s">
        <v>3</v>
      </c>
      <c r="B45" s="23">
        <v>47623793</v>
      </c>
      <c r="C45" s="3">
        <v>48625695</v>
      </c>
      <c r="D45" s="3">
        <v>51409789</v>
      </c>
      <c r="E45" s="24">
        <v>65298040</v>
      </c>
      <c r="F45" s="23">
        <v>86635642</v>
      </c>
      <c r="G45" s="25">
        <v>106268045</v>
      </c>
      <c r="H45" s="12"/>
      <c r="I45" s="13">
        <f t="shared" si="11"/>
        <v>11.687198431042253</v>
      </c>
      <c r="J45" s="13">
        <f t="shared" si="12"/>
        <v>12.059063184959724</v>
      </c>
      <c r="K45" s="13">
        <f t="shared" si="13"/>
        <v>14.386299908146412</v>
      </c>
      <c r="L45" s="13">
        <f t="shared" si="14"/>
        <v>15.697137709535975</v>
      </c>
      <c r="M45" s="13">
        <f t="shared" si="15"/>
        <v>16.71383608016366</v>
      </c>
      <c r="N45" s="13">
        <f t="shared" si="16"/>
        <v>16.545332180184307</v>
      </c>
      <c r="O45" s="12"/>
      <c r="P45" s="51">
        <v>0</v>
      </c>
      <c r="Q45" s="13">
        <f t="shared" si="17"/>
        <v>2.1037845515580784</v>
      </c>
      <c r="R45" s="13">
        <f t="shared" si="18"/>
        <v>7.949799378642524</v>
      </c>
      <c r="S45" s="13">
        <f t="shared" si="19"/>
        <v>37.11222035590487</v>
      </c>
      <c r="T45" s="13">
        <f t="shared" si="20"/>
        <v>81.9167196531364</v>
      </c>
      <c r="U45" s="13">
        <f t="shared" si="21"/>
        <v>123.14065786402188</v>
      </c>
    </row>
    <row r="46" spans="1:21" ht="12.75">
      <c r="A46" s="1" t="s">
        <v>21</v>
      </c>
      <c r="B46" s="23">
        <v>125930832</v>
      </c>
      <c r="C46" s="3">
        <v>123818313</v>
      </c>
      <c r="D46" s="3">
        <v>78922882</v>
      </c>
      <c r="E46" s="24">
        <v>63517796</v>
      </c>
      <c r="F46" s="23">
        <v>64115869</v>
      </c>
      <c r="G46" s="25">
        <v>67028912</v>
      </c>
      <c r="H46" s="12"/>
      <c r="I46" s="13">
        <f t="shared" si="11"/>
        <v>30.9042713622211</v>
      </c>
      <c r="J46" s="13">
        <f t="shared" si="12"/>
        <v>30.7066636255198</v>
      </c>
      <c r="K46" s="13">
        <f t="shared" si="13"/>
        <v>22.08544855275034</v>
      </c>
      <c r="L46" s="13">
        <f t="shared" si="14"/>
        <v>15.269180986415723</v>
      </c>
      <c r="M46" s="13">
        <f t="shared" si="15"/>
        <v>12.369298591949567</v>
      </c>
      <c r="N46" s="13">
        <f t="shared" si="16"/>
        <v>10.436021616059108</v>
      </c>
      <c r="O46" s="12"/>
      <c r="P46" s="51">
        <v>0</v>
      </c>
      <c r="Q46" s="13">
        <f t="shared" si="17"/>
        <v>-1.677523261340795</v>
      </c>
      <c r="R46" s="13">
        <f t="shared" si="18"/>
        <v>-37.32838833304937</v>
      </c>
      <c r="S46" s="13">
        <f t="shared" si="19"/>
        <v>-49.56136238343919</v>
      </c>
      <c r="T46" s="13">
        <f t="shared" si="20"/>
        <v>-49.086440562863906</v>
      </c>
      <c r="U46" s="13">
        <f t="shared" si="21"/>
        <v>-46.77323183253487</v>
      </c>
    </row>
    <row r="47" spans="1:21" ht="12.75">
      <c r="A47" s="2" t="s">
        <v>15</v>
      </c>
      <c r="B47" s="23">
        <v>48911270</v>
      </c>
      <c r="C47" s="3">
        <v>47869443</v>
      </c>
      <c r="D47" s="3">
        <v>46968659</v>
      </c>
      <c r="E47" s="24">
        <v>55090596</v>
      </c>
      <c r="F47" s="23">
        <v>57390044</v>
      </c>
      <c r="G47" s="25">
        <v>54519827</v>
      </c>
      <c r="H47" s="12"/>
      <c r="I47" s="13">
        <f t="shared" si="11"/>
        <v>12.003153927791598</v>
      </c>
      <c r="J47" s="13">
        <f t="shared" si="12"/>
        <v>11.87151438690651</v>
      </c>
      <c r="K47" s="13">
        <f t="shared" si="13"/>
        <v>13.143512700615446</v>
      </c>
      <c r="L47" s="13">
        <f t="shared" si="14"/>
        <v>13.243348068524135</v>
      </c>
      <c r="M47" s="13">
        <f t="shared" si="15"/>
        <v>11.071745599223238</v>
      </c>
      <c r="N47" s="13">
        <f t="shared" si="16"/>
        <v>8.488427994710745</v>
      </c>
      <c r="O47" s="12"/>
      <c r="P47" s="51">
        <v>0</v>
      </c>
      <c r="Q47" s="13">
        <f t="shared" si="17"/>
        <v>-2.130034652545305</v>
      </c>
      <c r="R47" s="13">
        <f t="shared" si="18"/>
        <v>-3.9717042718375524</v>
      </c>
      <c r="S47" s="13">
        <f t="shared" si="19"/>
        <v>12.633746782694459</v>
      </c>
      <c r="T47" s="13">
        <f t="shared" si="20"/>
        <v>17.335010928974043</v>
      </c>
      <c r="U47" s="13">
        <f t="shared" si="21"/>
        <v>11.466798960648532</v>
      </c>
    </row>
    <row r="48" spans="1:21" ht="12.75">
      <c r="A48" s="2" t="s">
        <v>1</v>
      </c>
      <c r="B48" s="23">
        <v>27111900</v>
      </c>
      <c r="C48" s="3">
        <v>28156602</v>
      </c>
      <c r="D48" s="3">
        <v>30638939</v>
      </c>
      <c r="E48" s="24">
        <v>35886968</v>
      </c>
      <c r="F48" s="23">
        <v>39434845</v>
      </c>
      <c r="G48" s="25">
        <v>51153099</v>
      </c>
      <c r="H48" s="12"/>
      <c r="I48" s="13">
        <f t="shared" si="11"/>
        <v>6.653442222516263</v>
      </c>
      <c r="J48" s="13">
        <f t="shared" si="12"/>
        <v>6.982774078432469</v>
      </c>
      <c r="K48" s="13">
        <f t="shared" si="13"/>
        <v>8.573872289602349</v>
      </c>
      <c r="L48" s="13">
        <f t="shared" si="14"/>
        <v>8.626946209621465</v>
      </c>
      <c r="M48" s="13">
        <f t="shared" si="15"/>
        <v>7.60781036489187</v>
      </c>
      <c r="N48" s="13">
        <f t="shared" si="16"/>
        <v>7.964247530862677</v>
      </c>
      <c r="O48" s="12"/>
      <c r="P48" s="51">
        <v>0</v>
      </c>
      <c r="Q48" s="13">
        <f t="shared" si="17"/>
        <v>3.8532968917707677</v>
      </c>
      <c r="R48" s="13">
        <f t="shared" si="18"/>
        <v>13.00919153582008</v>
      </c>
      <c r="S48" s="13">
        <f t="shared" si="19"/>
        <v>32.36611229755201</v>
      </c>
      <c r="T48" s="13">
        <f t="shared" si="20"/>
        <v>45.452163072304046</v>
      </c>
      <c r="U48" s="13">
        <f t="shared" si="21"/>
        <v>88.6739734212652</v>
      </c>
    </row>
    <row r="49" spans="1:21" ht="12.75">
      <c r="A49" s="1" t="s">
        <v>20</v>
      </c>
      <c r="B49" s="23">
        <v>26612541</v>
      </c>
      <c r="C49" s="3">
        <v>24825773</v>
      </c>
      <c r="D49" s="3">
        <v>24379694</v>
      </c>
      <c r="E49" s="24">
        <v>24952389</v>
      </c>
      <c r="F49" s="23">
        <v>30665378</v>
      </c>
      <c r="G49" s="25">
        <v>38795656</v>
      </c>
      <c r="H49" s="12"/>
      <c r="I49" s="13">
        <f t="shared" si="11"/>
        <v>6.530896172449927</v>
      </c>
      <c r="J49" s="13">
        <f t="shared" si="12"/>
        <v>6.156735964852885</v>
      </c>
      <c r="K49" s="13">
        <f t="shared" si="13"/>
        <v>6.822311399738242</v>
      </c>
      <c r="L49" s="13">
        <f t="shared" si="14"/>
        <v>5.998359006103562</v>
      </c>
      <c r="M49" s="13">
        <f t="shared" si="15"/>
        <v>5.915995881097723</v>
      </c>
      <c r="N49" s="13">
        <f t="shared" si="16"/>
        <v>6.040263709266134</v>
      </c>
      <c r="O49" s="12"/>
      <c r="P49" s="51">
        <v>0</v>
      </c>
      <c r="Q49" s="13">
        <f t="shared" si="17"/>
        <v>-6.714007504957905</v>
      </c>
      <c r="R49" s="13">
        <f t="shared" si="18"/>
        <v>-8.390205955906282</v>
      </c>
      <c r="S49" s="13">
        <f t="shared" si="19"/>
        <v>-6.238231817097059</v>
      </c>
      <c r="T49" s="13">
        <f t="shared" si="20"/>
        <v>15.2290493418122</v>
      </c>
      <c r="U49" s="13">
        <f t="shared" si="21"/>
        <v>45.77960067774063</v>
      </c>
    </row>
    <row r="50" spans="1:21" ht="12.75">
      <c r="A50" s="4" t="s">
        <v>7</v>
      </c>
      <c r="B50" s="23">
        <v>4442017</v>
      </c>
      <c r="C50" s="3">
        <v>8663813</v>
      </c>
      <c r="D50" s="3">
        <v>6555130</v>
      </c>
      <c r="E50" s="24">
        <v>25473470</v>
      </c>
      <c r="F50" s="23">
        <v>19433276</v>
      </c>
      <c r="G50" s="25">
        <v>33601978</v>
      </c>
      <c r="H50" s="12"/>
      <c r="I50" s="13">
        <f t="shared" si="11"/>
        <v>1.0901007845608395</v>
      </c>
      <c r="J50" s="13">
        <f t="shared" si="12"/>
        <v>2.1486061718948277</v>
      </c>
      <c r="K50" s="13">
        <f t="shared" si="13"/>
        <v>1.8343601082838095</v>
      </c>
      <c r="L50" s="13">
        <f t="shared" si="14"/>
        <v>6.123622799853309</v>
      </c>
      <c r="M50" s="13">
        <f t="shared" si="15"/>
        <v>3.749087350960919</v>
      </c>
      <c r="N50" s="13">
        <f t="shared" si="16"/>
        <v>5.231637487273293</v>
      </c>
      <c r="O50" s="12"/>
      <c r="P50" s="51">
        <v>0</v>
      </c>
      <c r="Q50" s="13">
        <f t="shared" si="17"/>
        <v>95.04231973898345</v>
      </c>
      <c r="R50" s="13">
        <f t="shared" si="18"/>
        <v>47.57102460436329</v>
      </c>
      <c r="S50" s="13">
        <f t="shared" si="19"/>
        <v>473.466287949821</v>
      </c>
      <c r="T50" s="13">
        <f t="shared" si="20"/>
        <v>337.48765481987124</v>
      </c>
      <c r="U50" s="13">
        <f t="shared" si="21"/>
        <v>656.4576632642334</v>
      </c>
    </row>
    <row r="51" spans="1:21" ht="12.75">
      <c r="A51" s="5" t="s">
        <v>18</v>
      </c>
      <c r="B51" s="23">
        <v>20914264</v>
      </c>
      <c r="C51" s="3">
        <v>19867233</v>
      </c>
      <c r="D51" s="3">
        <v>20452559</v>
      </c>
      <c r="E51" s="24">
        <v>22453066</v>
      </c>
      <c r="F51" s="23">
        <v>24038603</v>
      </c>
      <c r="G51" s="25">
        <v>26411365</v>
      </c>
      <c r="H51" s="12"/>
      <c r="I51" s="13">
        <f t="shared" si="11"/>
        <v>5.1325007524537885</v>
      </c>
      <c r="J51" s="13">
        <f t="shared" si="12"/>
        <v>4.927029177831123</v>
      </c>
      <c r="K51" s="13">
        <f t="shared" si="13"/>
        <v>5.723358398982324</v>
      </c>
      <c r="L51" s="13">
        <f t="shared" si="14"/>
        <v>5.397541319820626</v>
      </c>
      <c r="M51" s="13">
        <f t="shared" si="15"/>
        <v>4.637551715010439</v>
      </c>
      <c r="N51" s="13">
        <f t="shared" si="16"/>
        <v>4.112099806269077</v>
      </c>
      <c r="O51" s="12"/>
      <c r="P51" s="51">
        <v>0</v>
      </c>
      <c r="Q51" s="13">
        <f t="shared" si="17"/>
        <v>-5.006300962826131</v>
      </c>
      <c r="R51" s="13">
        <f t="shared" si="18"/>
        <v>-2.207608166369141</v>
      </c>
      <c r="S51" s="13">
        <f t="shared" si="19"/>
        <v>7.3576674751738835</v>
      </c>
      <c r="T51" s="13">
        <f t="shared" si="20"/>
        <v>14.938794881808889</v>
      </c>
      <c r="U51" s="13">
        <f t="shared" si="21"/>
        <v>26.283980158230776</v>
      </c>
    </row>
    <row r="52" spans="1:21" ht="12.75">
      <c r="A52" s="1" t="s">
        <v>16</v>
      </c>
      <c r="B52" s="23">
        <v>13318405</v>
      </c>
      <c r="C52" s="3">
        <v>13271868</v>
      </c>
      <c r="D52" s="3">
        <v>18981248</v>
      </c>
      <c r="E52" s="24">
        <v>35936623</v>
      </c>
      <c r="F52" s="23">
        <v>34638780</v>
      </c>
      <c r="G52" s="25">
        <v>26375561</v>
      </c>
      <c r="H52" s="12"/>
      <c r="I52" s="13">
        <f t="shared" si="11"/>
        <v>3.2684259739661075</v>
      </c>
      <c r="J52" s="13">
        <f t="shared" si="12"/>
        <v>3.2913934658300525</v>
      </c>
      <c r="K52" s="13">
        <f t="shared" si="13"/>
        <v>5.311632894640052</v>
      </c>
      <c r="L52" s="13">
        <f t="shared" si="14"/>
        <v>8.638882882957557</v>
      </c>
      <c r="M52" s="13">
        <f t="shared" si="15"/>
        <v>6.682548632084371</v>
      </c>
      <c r="N52" s="13">
        <f t="shared" si="16"/>
        <v>4.106525326439516</v>
      </c>
      <c r="O52" s="12"/>
      <c r="P52" s="51">
        <v>0</v>
      </c>
      <c r="Q52" s="13">
        <f t="shared" si="17"/>
        <v>-0.34941871793205337</v>
      </c>
      <c r="R52" s="13">
        <f t="shared" si="18"/>
        <v>42.51892775448712</v>
      </c>
      <c r="S52" s="13">
        <f t="shared" si="19"/>
        <v>169.8267773055407</v>
      </c>
      <c r="T52" s="13">
        <f t="shared" si="20"/>
        <v>160.08204435891537</v>
      </c>
      <c r="U52" s="13">
        <f t="shared" si="21"/>
        <v>98.03843628422473</v>
      </c>
    </row>
    <row r="53" spans="1:21" ht="12.75">
      <c r="A53" s="1" t="s">
        <v>11</v>
      </c>
      <c r="B53" s="23">
        <v>11410876</v>
      </c>
      <c r="C53" s="3">
        <v>11531491</v>
      </c>
      <c r="D53" s="3">
        <v>12977631</v>
      </c>
      <c r="E53" s="24">
        <v>14571883</v>
      </c>
      <c r="F53" s="23">
        <v>18086219</v>
      </c>
      <c r="G53" s="25">
        <v>21480968</v>
      </c>
      <c r="H53" s="12"/>
      <c r="I53" s="13">
        <f t="shared" si="11"/>
        <v>2.8003055549149076</v>
      </c>
      <c r="J53" s="13">
        <f t="shared" si="12"/>
        <v>2.859783877347036</v>
      </c>
      <c r="K53" s="13">
        <f t="shared" si="13"/>
        <v>3.631605873022705</v>
      </c>
      <c r="L53" s="13">
        <f t="shared" si="14"/>
        <v>3.5029666148975713</v>
      </c>
      <c r="M53" s="13">
        <f t="shared" si="15"/>
        <v>3.4892117458533005</v>
      </c>
      <c r="N53" s="13">
        <f t="shared" si="16"/>
        <v>3.3444649434541627</v>
      </c>
      <c r="O53" s="12"/>
      <c r="P53" s="51">
        <v>0</v>
      </c>
      <c r="Q53" s="13">
        <f t="shared" si="17"/>
        <v>1.0570178836401425</v>
      </c>
      <c r="R53" s="13">
        <f t="shared" si="18"/>
        <v>13.730365661672252</v>
      </c>
      <c r="S53" s="13">
        <f t="shared" si="19"/>
        <v>27.701703182122046</v>
      </c>
      <c r="T53" s="13">
        <f t="shared" si="20"/>
        <v>58.49982946094585</v>
      </c>
      <c r="U53" s="13">
        <f t="shared" si="21"/>
        <v>88.24994680513575</v>
      </c>
    </row>
    <row r="54" spans="1:21" ht="12.75">
      <c r="A54" s="2" t="s">
        <v>0</v>
      </c>
      <c r="B54" s="23">
        <v>7936102</v>
      </c>
      <c r="C54" s="3">
        <v>3570834</v>
      </c>
      <c r="D54" s="3">
        <v>2939796</v>
      </c>
      <c r="E54" s="24">
        <v>8357630</v>
      </c>
      <c r="F54" s="23">
        <v>23201843</v>
      </c>
      <c r="G54" s="25">
        <v>21191180</v>
      </c>
      <c r="H54" s="12"/>
      <c r="I54" s="13">
        <f t="shared" si="11"/>
        <v>1.947572694241118</v>
      </c>
      <c r="J54" s="13">
        <f t="shared" si="12"/>
        <v>0.8855588147172492</v>
      </c>
      <c r="K54" s="13">
        <f t="shared" si="13"/>
        <v>0.8226601926876066</v>
      </c>
      <c r="L54" s="13">
        <f t="shared" si="14"/>
        <v>2.0091088344359056</v>
      </c>
      <c r="M54" s="13">
        <f t="shared" si="15"/>
        <v>4.476123125626433</v>
      </c>
      <c r="N54" s="13">
        <f t="shared" si="16"/>
        <v>3.2993465946426146</v>
      </c>
      <c r="O54" s="12"/>
      <c r="P54" s="51">
        <v>0</v>
      </c>
      <c r="Q54" s="13">
        <f t="shared" si="17"/>
        <v>-55.00519020546863</v>
      </c>
      <c r="R54" s="13">
        <f t="shared" si="18"/>
        <v>-62.95667570804911</v>
      </c>
      <c r="S54" s="13">
        <f t="shared" si="19"/>
        <v>5.311524473853794</v>
      </c>
      <c r="T54" s="13">
        <f t="shared" si="20"/>
        <v>192.35817533595207</v>
      </c>
      <c r="U54" s="13">
        <f t="shared" si="21"/>
        <v>167.02252566814286</v>
      </c>
    </row>
    <row r="55" spans="1:21" ht="12.75">
      <c r="A55" s="1" t="s">
        <v>14</v>
      </c>
      <c r="B55" s="23">
        <v>10820853</v>
      </c>
      <c r="C55" s="3">
        <v>7258924</v>
      </c>
      <c r="D55" s="3">
        <v>6045519</v>
      </c>
      <c r="E55" s="24">
        <v>7625687</v>
      </c>
      <c r="F55" s="23">
        <v>7249253</v>
      </c>
      <c r="G55" s="25">
        <v>13426559</v>
      </c>
      <c r="H55" s="12"/>
      <c r="I55" s="13">
        <f t="shared" si="11"/>
        <v>2.6555099507537934</v>
      </c>
      <c r="J55" s="13">
        <f t="shared" si="12"/>
        <v>1.8001968541698083</v>
      </c>
      <c r="K55" s="13">
        <f t="shared" si="13"/>
        <v>1.6917527016965077</v>
      </c>
      <c r="L55" s="13">
        <f t="shared" si="14"/>
        <v>1.8331554663634353</v>
      </c>
      <c r="M55" s="13">
        <f t="shared" si="15"/>
        <v>1.3985332543115991</v>
      </c>
      <c r="N55" s="13">
        <f t="shared" si="16"/>
        <v>2.0904391220506904</v>
      </c>
      <c r="O55" s="12"/>
      <c r="P55" s="51">
        <v>0</v>
      </c>
      <c r="Q55" s="13">
        <f t="shared" si="17"/>
        <v>-32.9172663190231</v>
      </c>
      <c r="R55" s="13">
        <f t="shared" si="18"/>
        <v>-44.13084624659442</v>
      </c>
      <c r="S55" s="13">
        <f t="shared" si="19"/>
        <v>-29.527856999813224</v>
      </c>
      <c r="T55" s="13">
        <f t="shared" si="20"/>
        <v>-33.006640049541375</v>
      </c>
      <c r="U55" s="13">
        <f t="shared" si="21"/>
        <v>24.080412144957506</v>
      </c>
    </row>
    <row r="56" spans="1:21" ht="12.75">
      <c r="A56" s="4" t="s">
        <v>19</v>
      </c>
      <c r="B56" s="23">
        <v>13534996</v>
      </c>
      <c r="C56" s="3">
        <v>13968394</v>
      </c>
      <c r="D56" s="3">
        <v>13206207</v>
      </c>
      <c r="E56" s="24">
        <v>12435388</v>
      </c>
      <c r="F56" s="23">
        <v>11267394</v>
      </c>
      <c r="G56" s="25">
        <v>12858888</v>
      </c>
      <c r="H56" s="12"/>
      <c r="I56" s="13">
        <f t="shared" si="11"/>
        <v>3.3215788590245885</v>
      </c>
      <c r="J56" s="13">
        <f t="shared" si="12"/>
        <v>3.464130349980855</v>
      </c>
      <c r="K56" s="13">
        <f t="shared" si="13"/>
        <v>3.6955696229576533</v>
      </c>
      <c r="L56" s="13">
        <f t="shared" si="14"/>
        <v>2.989369939855946</v>
      </c>
      <c r="M56" s="13">
        <f t="shared" si="15"/>
        <v>2.1737170986349885</v>
      </c>
      <c r="N56" s="13">
        <f t="shared" si="16"/>
        <v>2.00205596543896</v>
      </c>
      <c r="O56" s="12"/>
      <c r="P56" s="51">
        <v>0</v>
      </c>
      <c r="Q56" s="13">
        <f t="shared" si="17"/>
        <v>3.202054880548161</v>
      </c>
      <c r="R56" s="13">
        <f t="shared" si="18"/>
        <v>-2.4291769277212865</v>
      </c>
      <c r="S56" s="13">
        <f t="shared" si="19"/>
        <v>-8.124184151956896</v>
      </c>
      <c r="T56" s="13">
        <f t="shared" si="20"/>
        <v>-16.753621500885558</v>
      </c>
      <c r="U56" s="13">
        <f t="shared" si="21"/>
        <v>-4.995258218029761</v>
      </c>
    </row>
    <row r="57" spans="1:21" ht="12.75">
      <c r="A57" s="1" t="s">
        <v>17</v>
      </c>
      <c r="B57" s="23">
        <v>4765800</v>
      </c>
      <c r="C57" s="3">
        <v>6313991</v>
      </c>
      <c r="D57" s="3">
        <v>8454778</v>
      </c>
      <c r="E57" s="24">
        <v>9046325</v>
      </c>
      <c r="F57" s="23">
        <v>8051989</v>
      </c>
      <c r="G57" s="25">
        <v>8426913</v>
      </c>
      <c r="H57" s="12"/>
      <c r="I57" s="13">
        <f t="shared" si="11"/>
        <v>1.1695593058423794</v>
      </c>
      <c r="J57" s="13">
        <f t="shared" si="12"/>
        <v>1.5658555917456198</v>
      </c>
      <c r="K57" s="13">
        <f t="shared" si="13"/>
        <v>2.365949643652463</v>
      </c>
      <c r="L57" s="13">
        <f t="shared" si="14"/>
        <v>2.17466572182286</v>
      </c>
      <c r="M57" s="13">
        <f t="shared" si="15"/>
        <v>1.5533978990457635</v>
      </c>
      <c r="N57" s="13">
        <f t="shared" si="16"/>
        <v>1.3120225825036442</v>
      </c>
      <c r="O57" s="12"/>
      <c r="P57" s="51">
        <v>0</v>
      </c>
      <c r="Q57" s="13">
        <f t="shared" si="17"/>
        <v>32.48543791178815</v>
      </c>
      <c r="R57" s="13">
        <f t="shared" si="18"/>
        <v>77.4052205296068</v>
      </c>
      <c r="S57" s="13">
        <f t="shared" si="19"/>
        <v>89.81755424063115</v>
      </c>
      <c r="T57" s="13">
        <f t="shared" si="20"/>
        <v>68.95356498384322</v>
      </c>
      <c r="U57" s="13">
        <f t="shared" si="21"/>
        <v>76.82053380334887</v>
      </c>
    </row>
    <row r="58" spans="1:21" ht="12.75">
      <c r="A58" s="4" t="s">
        <v>6</v>
      </c>
      <c r="B58" s="23">
        <v>956063</v>
      </c>
      <c r="C58" s="3">
        <v>1220616</v>
      </c>
      <c r="D58" s="3">
        <v>1505362</v>
      </c>
      <c r="E58" s="24">
        <v>4544559</v>
      </c>
      <c r="F58" s="23">
        <v>4968391</v>
      </c>
      <c r="G58" s="25">
        <v>7549521</v>
      </c>
      <c r="H58" s="12"/>
      <c r="I58" s="13">
        <f t="shared" si="11"/>
        <v>0.23462427685206738</v>
      </c>
      <c r="J58" s="13">
        <f t="shared" si="12"/>
        <v>0.3027100274571458</v>
      </c>
      <c r="K58" s="13">
        <f t="shared" si="13"/>
        <v>0.42125419348301746</v>
      </c>
      <c r="L58" s="13">
        <f t="shared" si="14"/>
        <v>1.0924764120348955</v>
      </c>
      <c r="M58" s="13">
        <f t="shared" si="15"/>
        <v>0.958507039818097</v>
      </c>
      <c r="N58" s="13">
        <f t="shared" si="16"/>
        <v>1.1754176219791868</v>
      </c>
      <c r="O58" s="12"/>
      <c r="P58" s="51">
        <v>0</v>
      </c>
      <c r="Q58" s="13">
        <f t="shared" si="17"/>
        <v>27.671084436904266</v>
      </c>
      <c r="R58" s="13">
        <f t="shared" si="18"/>
        <v>57.45426818107177</v>
      </c>
      <c r="S58" s="13">
        <f t="shared" si="19"/>
        <v>375.34095556464376</v>
      </c>
      <c r="T58" s="13">
        <f t="shared" si="20"/>
        <v>419.6719253856702</v>
      </c>
      <c r="U58" s="13">
        <f t="shared" si="21"/>
        <v>689.6468119778717</v>
      </c>
    </row>
    <row r="59" spans="1:21" ht="12.75">
      <c r="A59" s="5" t="s">
        <v>9</v>
      </c>
      <c r="B59" s="23">
        <v>1663355</v>
      </c>
      <c r="C59" s="3">
        <v>1797916</v>
      </c>
      <c r="D59" s="3">
        <v>2367273</v>
      </c>
      <c r="E59" s="24">
        <v>4180875</v>
      </c>
      <c r="F59" s="23">
        <v>7458792</v>
      </c>
      <c r="G59" s="25">
        <v>6887162</v>
      </c>
      <c r="H59" s="12"/>
      <c r="I59" s="13">
        <f t="shared" si="11"/>
        <v>0.4081984806683979</v>
      </c>
      <c r="J59" s="13">
        <f t="shared" si="12"/>
        <v>0.4458791312957079</v>
      </c>
      <c r="K59" s="13">
        <f t="shared" si="13"/>
        <v>0.662447755668818</v>
      </c>
      <c r="L59" s="13">
        <f t="shared" si="14"/>
        <v>1.0050496250937428</v>
      </c>
      <c r="M59" s="13">
        <f t="shared" si="15"/>
        <v>1.4389577310921995</v>
      </c>
      <c r="N59" s="13">
        <f t="shared" si="16"/>
        <v>1.0722920805472853</v>
      </c>
      <c r="O59" s="12"/>
      <c r="P59" s="51">
        <v>0</v>
      </c>
      <c r="Q59" s="13">
        <f t="shared" si="17"/>
        <v>8.08973430205819</v>
      </c>
      <c r="R59" s="13">
        <f t="shared" si="18"/>
        <v>42.319168187187955</v>
      </c>
      <c r="S59" s="13">
        <f t="shared" si="19"/>
        <v>151.35193629742298</v>
      </c>
      <c r="T59" s="13">
        <f t="shared" si="20"/>
        <v>348.41852761436974</v>
      </c>
      <c r="U59" s="13">
        <f t="shared" si="21"/>
        <v>314.05244220265666</v>
      </c>
    </row>
    <row r="60" spans="1:21" ht="12.75">
      <c r="A60" s="1" t="s">
        <v>12</v>
      </c>
      <c r="B60" s="23">
        <v>1846959</v>
      </c>
      <c r="C60" s="3">
        <v>3351090</v>
      </c>
      <c r="D60" s="3">
        <v>1941912</v>
      </c>
      <c r="E60" s="24">
        <v>2592422</v>
      </c>
      <c r="F60" s="23">
        <v>3277755</v>
      </c>
      <c r="G60" s="25">
        <v>5439343</v>
      </c>
      <c r="H60" s="12"/>
      <c r="I60" s="13">
        <f t="shared" si="11"/>
        <v>0.45325613453341207</v>
      </c>
      <c r="J60" s="13">
        <f t="shared" si="12"/>
        <v>0.8310627960893244</v>
      </c>
      <c r="K60" s="13">
        <f t="shared" si="13"/>
        <v>0.5434165160107625</v>
      </c>
      <c r="L60" s="13">
        <f t="shared" si="14"/>
        <v>0.6231979571703938</v>
      </c>
      <c r="M60" s="13">
        <f t="shared" si="15"/>
        <v>0.6323478249394959</v>
      </c>
      <c r="N60" s="13">
        <f t="shared" si="16"/>
        <v>0.8468748698346737</v>
      </c>
      <c r="O60" s="12"/>
      <c r="P60" s="51">
        <v>0</v>
      </c>
      <c r="Q60" s="13">
        <f t="shared" si="17"/>
        <v>81.43824524529239</v>
      </c>
      <c r="R60" s="13">
        <f t="shared" si="18"/>
        <v>5.141045361591679</v>
      </c>
      <c r="S60" s="13">
        <f t="shared" si="19"/>
        <v>40.36164311173124</v>
      </c>
      <c r="T60" s="13">
        <f t="shared" si="20"/>
        <v>77.46766441485707</v>
      </c>
      <c r="U60" s="13">
        <f t="shared" si="21"/>
        <v>194.5026392031442</v>
      </c>
    </row>
    <row r="61" spans="1:21" ht="12.75">
      <c r="A61" s="1" t="s">
        <v>5</v>
      </c>
      <c r="B61" s="23">
        <v>1680238</v>
      </c>
      <c r="C61" s="3">
        <v>2285191</v>
      </c>
      <c r="D61" s="3">
        <v>2837425</v>
      </c>
      <c r="E61" s="24">
        <v>2303998</v>
      </c>
      <c r="F61" s="23">
        <v>3168417</v>
      </c>
      <c r="G61" s="25">
        <v>4941285</v>
      </c>
      <c r="H61" s="12"/>
      <c r="I61" s="13">
        <f t="shared" si="11"/>
        <v>0.4123416821792748</v>
      </c>
      <c r="J61" s="13">
        <f t="shared" si="12"/>
        <v>0.566722237259566</v>
      </c>
      <c r="K61" s="13">
        <f t="shared" si="13"/>
        <v>0.794013121058955</v>
      </c>
      <c r="L61" s="13">
        <f t="shared" si="14"/>
        <v>0.5538630851476624</v>
      </c>
      <c r="M61" s="13">
        <f t="shared" si="15"/>
        <v>0.6112542268874039</v>
      </c>
      <c r="N61" s="13">
        <f t="shared" si="16"/>
        <v>0.7693300626915835</v>
      </c>
      <c r="O61" s="12"/>
      <c r="P61" s="51">
        <v>0</v>
      </c>
      <c r="Q61" s="13">
        <f t="shared" si="17"/>
        <v>36.004006575258984</v>
      </c>
      <c r="R61" s="13">
        <f t="shared" si="18"/>
        <v>68.87042192832206</v>
      </c>
      <c r="S61" s="13">
        <f t="shared" si="19"/>
        <v>37.123312292663314</v>
      </c>
      <c r="T61" s="13">
        <f t="shared" si="20"/>
        <v>88.5695359824025</v>
      </c>
      <c r="U61" s="13">
        <f t="shared" si="21"/>
        <v>194.08244546308322</v>
      </c>
    </row>
    <row r="62" spans="1:21" ht="12.75">
      <c r="A62" s="1" t="s">
        <v>8</v>
      </c>
      <c r="B62" s="23">
        <v>1988671</v>
      </c>
      <c r="C62" s="3">
        <v>1957598</v>
      </c>
      <c r="D62" s="3">
        <v>1832916</v>
      </c>
      <c r="E62" s="24">
        <v>2367296</v>
      </c>
      <c r="F62" s="23">
        <v>3027826</v>
      </c>
      <c r="G62" s="25">
        <v>3085204</v>
      </c>
      <c r="H62" s="12"/>
      <c r="I62" s="13">
        <f t="shared" si="11"/>
        <v>0.48803321043872394</v>
      </c>
      <c r="J62" s="13">
        <f t="shared" si="12"/>
        <v>0.48547990877561314</v>
      </c>
      <c r="K62" s="13">
        <f t="shared" si="13"/>
        <v>0.512915532145835</v>
      </c>
      <c r="L62" s="13">
        <f t="shared" si="14"/>
        <v>0.5690794288960844</v>
      </c>
      <c r="M62" s="13">
        <f t="shared" si="15"/>
        <v>0.5841312683209252</v>
      </c>
      <c r="N62" s="13">
        <f t="shared" si="16"/>
        <v>0.48034877298846845</v>
      </c>
      <c r="O62" s="12"/>
      <c r="P62" s="51">
        <v>0</v>
      </c>
      <c r="Q62" s="13">
        <f t="shared" si="17"/>
        <v>-1.5625007857006068</v>
      </c>
      <c r="R62" s="13">
        <f t="shared" si="18"/>
        <v>-7.832115015505323</v>
      </c>
      <c r="S62" s="13">
        <f t="shared" si="19"/>
        <v>19.03909696475688</v>
      </c>
      <c r="T62" s="13">
        <f t="shared" si="20"/>
        <v>52.25374131769408</v>
      </c>
      <c r="U62" s="13">
        <f t="shared" si="21"/>
        <v>55.138984779282254</v>
      </c>
    </row>
    <row r="63" spans="1:21" ht="12.75">
      <c r="A63" s="1" t="s">
        <v>2</v>
      </c>
      <c r="B63" s="23">
        <v>511127</v>
      </c>
      <c r="C63" s="3">
        <v>989009</v>
      </c>
      <c r="D63" s="3">
        <v>1424577</v>
      </c>
      <c r="E63" s="24">
        <v>2109302</v>
      </c>
      <c r="F63" s="23">
        <v>2839279</v>
      </c>
      <c r="G63" s="25">
        <v>2768354</v>
      </c>
      <c r="H63" s="12"/>
      <c r="I63" s="13">
        <f t="shared" si="11"/>
        <v>0.12543399624770193</v>
      </c>
      <c r="J63" s="13">
        <f t="shared" si="12"/>
        <v>0.2452720114641823</v>
      </c>
      <c r="K63" s="13">
        <f t="shared" si="13"/>
        <v>0.3986476576328196</v>
      </c>
      <c r="L63" s="13">
        <f t="shared" si="14"/>
        <v>0.507059690689026</v>
      </c>
      <c r="M63" s="13">
        <f t="shared" si="15"/>
        <v>0.547756589509096</v>
      </c>
      <c r="N63" s="13">
        <f t="shared" si="16"/>
        <v>0.4310170241895572</v>
      </c>
      <c r="O63" s="12"/>
      <c r="P63" s="51">
        <v>0</v>
      </c>
      <c r="Q63" s="13">
        <f t="shared" si="17"/>
        <v>93.49574567573225</v>
      </c>
      <c r="R63" s="13">
        <f t="shared" si="18"/>
        <v>178.71292262001418</v>
      </c>
      <c r="S63" s="13">
        <f t="shared" si="19"/>
        <v>312.6766928767214</v>
      </c>
      <c r="T63" s="13">
        <f t="shared" si="20"/>
        <v>455.4938400827974</v>
      </c>
      <c r="U63" s="13">
        <f t="shared" si="21"/>
        <v>441.61764101681194</v>
      </c>
    </row>
    <row r="64" spans="1:21" ht="12.75">
      <c r="A64" s="5" t="s">
        <v>10</v>
      </c>
      <c r="B64" s="23">
        <v>1410722</v>
      </c>
      <c r="C64" s="3">
        <v>1422229</v>
      </c>
      <c r="D64" s="3">
        <v>1440484</v>
      </c>
      <c r="E64" s="24">
        <v>1286193</v>
      </c>
      <c r="F64" s="23">
        <v>1036012.9999999999</v>
      </c>
      <c r="G64" s="25">
        <v>1307786</v>
      </c>
      <c r="H64" s="12"/>
      <c r="I64" s="13">
        <f t="shared" si="11"/>
        <v>0.34620064691270575</v>
      </c>
      <c r="J64" s="13">
        <f t="shared" si="12"/>
        <v>0.35270959879302666</v>
      </c>
      <c r="K64" s="13">
        <f t="shared" si="13"/>
        <v>0.40309900585054687</v>
      </c>
      <c r="L64" s="13">
        <f t="shared" si="14"/>
        <v>0.3091907297989527</v>
      </c>
      <c r="M64" s="13">
        <f t="shared" si="15"/>
        <v>0.19986868059358978</v>
      </c>
      <c r="N64" s="13">
        <f t="shared" si="16"/>
        <v>0.20361486645015928</v>
      </c>
      <c r="O64" s="12"/>
      <c r="P64" s="51">
        <v>0</v>
      </c>
      <c r="Q64" s="13">
        <f t="shared" si="17"/>
        <v>0.8156816155131992</v>
      </c>
      <c r="R64" s="13">
        <f t="shared" si="18"/>
        <v>2.109699855818505</v>
      </c>
      <c r="S64" s="13">
        <f t="shared" si="19"/>
        <v>-8.827323880963078</v>
      </c>
      <c r="T64" s="13">
        <f t="shared" si="20"/>
        <v>-26.56150538518574</v>
      </c>
      <c r="U64" s="13">
        <f t="shared" si="21"/>
        <v>-7.296689213041262</v>
      </c>
    </row>
    <row r="65" spans="1:21" ht="12.75">
      <c r="A65" s="2" t="s">
        <v>4</v>
      </c>
      <c r="B65" s="23">
        <v>157819</v>
      </c>
      <c r="C65" s="3">
        <v>200421</v>
      </c>
      <c r="D65" s="3">
        <v>397076</v>
      </c>
      <c r="E65" s="24">
        <v>491414</v>
      </c>
      <c r="F65" s="23">
        <v>380348</v>
      </c>
      <c r="G65" s="25">
        <v>566427</v>
      </c>
      <c r="H65" s="12"/>
      <c r="I65" s="13">
        <f t="shared" si="11"/>
        <v>0.03872984180803611</v>
      </c>
      <c r="J65" s="13">
        <f t="shared" si="12"/>
        <v>0.049703958012174684</v>
      </c>
      <c r="K65" s="13">
        <f t="shared" si="13"/>
        <v>0.11111608379344147</v>
      </c>
      <c r="L65" s="13">
        <f t="shared" si="14"/>
        <v>0.11813207916185403</v>
      </c>
      <c r="M65" s="13">
        <f t="shared" si="15"/>
        <v>0.07337712260986173</v>
      </c>
      <c r="N65" s="13">
        <f t="shared" si="16"/>
        <v>0.08818947286388168</v>
      </c>
      <c r="O65" s="12"/>
      <c r="P65" s="51">
        <v>0</v>
      </c>
      <c r="Q65" s="13">
        <f t="shared" si="17"/>
        <v>26.99421489174307</v>
      </c>
      <c r="R65" s="13">
        <f t="shared" si="18"/>
        <v>151.60215183216215</v>
      </c>
      <c r="S65" s="13">
        <f t="shared" si="19"/>
        <v>211.3782244216476</v>
      </c>
      <c r="T65" s="13">
        <f t="shared" si="20"/>
        <v>141.00266761289834</v>
      </c>
      <c r="U65" s="13">
        <f t="shared" si="21"/>
        <v>258.9092568068483</v>
      </c>
    </row>
    <row r="66" spans="1:21" ht="12.75">
      <c r="A66" s="1" t="s">
        <v>13</v>
      </c>
      <c r="B66" s="23">
        <v>152374</v>
      </c>
      <c r="C66" s="3">
        <v>107237</v>
      </c>
      <c r="D66" s="3">
        <v>108758</v>
      </c>
      <c r="E66" s="24">
        <v>69595</v>
      </c>
      <c r="F66" s="23">
        <v>73294</v>
      </c>
      <c r="G66" s="25">
        <v>63366</v>
      </c>
      <c r="H66" s="12"/>
      <c r="I66" s="13">
        <f t="shared" si="11"/>
        <v>0.03739360226371789</v>
      </c>
      <c r="J66" s="13">
        <f t="shared" si="12"/>
        <v>0.026594535230098526</v>
      </c>
      <c r="K66" s="13">
        <f t="shared" si="13"/>
        <v>0.03043438294232617</v>
      </c>
      <c r="L66" s="13">
        <f t="shared" si="14"/>
        <v>0.01673009325999917</v>
      </c>
      <c r="M66" s="13">
        <f t="shared" si="15"/>
        <v>0.014139952949843845</v>
      </c>
      <c r="N66" s="13">
        <f t="shared" si="16"/>
        <v>0.009865726982457981</v>
      </c>
      <c r="O66" s="12"/>
      <c r="P66" s="51">
        <v>0</v>
      </c>
      <c r="Q66" s="13">
        <f t="shared" si="17"/>
        <v>-29.622507776917317</v>
      </c>
      <c r="R66" s="13">
        <f t="shared" si="18"/>
        <v>-28.624305983960525</v>
      </c>
      <c r="S66" s="13">
        <f t="shared" si="19"/>
        <v>-54.32619738275559</v>
      </c>
      <c r="T66" s="13">
        <f t="shared" si="20"/>
        <v>-51.898617874440525</v>
      </c>
      <c r="U66" s="13">
        <f t="shared" si="21"/>
        <v>-58.414165146284795</v>
      </c>
    </row>
    <row r="67" spans="1:21" ht="12.75">
      <c r="A67" s="1" t="s">
        <v>22</v>
      </c>
      <c r="B67" s="23">
        <v>17842962</v>
      </c>
      <c r="C67" s="3">
        <v>19648199</v>
      </c>
      <c r="D67" s="3">
        <v>7967453</v>
      </c>
      <c r="E67" s="24">
        <v>232070</v>
      </c>
      <c r="F67" s="23">
        <v>502935</v>
      </c>
      <c r="G67" s="25">
        <v>51597</v>
      </c>
      <c r="H67" s="12"/>
      <c r="I67" s="13">
        <f t="shared" si="11"/>
        <v>4.3787826284972</v>
      </c>
      <c r="J67" s="13">
        <f t="shared" si="12"/>
        <v>4.872709237609096</v>
      </c>
      <c r="K67" s="13">
        <f t="shared" si="13"/>
        <v>2.2295786579100896</v>
      </c>
      <c r="L67" s="13">
        <f t="shared" si="14"/>
        <v>0.055787811521632404</v>
      </c>
      <c r="M67" s="13">
        <f t="shared" si="15"/>
        <v>0.09702673120350526</v>
      </c>
      <c r="N67" s="13">
        <f t="shared" si="16"/>
        <v>0.008033360400118116</v>
      </c>
      <c r="O67" s="12"/>
      <c r="P67" s="51">
        <v>0</v>
      </c>
      <c r="Q67" s="13">
        <f t="shared" si="17"/>
        <v>10.117361680196368</v>
      </c>
      <c r="R67" s="13">
        <f t="shared" si="18"/>
        <v>-55.34680284585037</v>
      </c>
      <c r="S67" s="13">
        <f t="shared" si="19"/>
        <v>-98.69937513737909</v>
      </c>
      <c r="T67" s="13">
        <f t="shared" si="20"/>
        <v>-97.18132561174541</v>
      </c>
      <c r="U67" s="13">
        <f t="shared" si="21"/>
        <v>-99.71082715975072</v>
      </c>
    </row>
    <row r="68" spans="2:21" ht="12.75">
      <c r="B68" s="6"/>
      <c r="C68" s="6"/>
      <c r="D68" s="6"/>
      <c r="E68" s="6"/>
      <c r="F68" s="6"/>
      <c r="G68" s="25"/>
      <c r="H68" s="12"/>
      <c r="I68" s="13"/>
      <c r="J68" s="13"/>
      <c r="K68" s="13"/>
      <c r="L68" s="13"/>
      <c r="M68" s="13"/>
      <c r="N68" s="13"/>
      <c r="O68" s="12"/>
      <c r="P68" s="51"/>
      <c r="Q68" s="13"/>
      <c r="R68" s="13"/>
      <c r="S68" s="13"/>
      <c r="T68" s="13"/>
      <c r="U68" s="13"/>
    </row>
    <row r="69" spans="1:21" ht="12.75">
      <c r="A69" s="7" t="s">
        <v>23</v>
      </c>
      <c r="B69" s="6">
        <f>+B44+B45+B48+B59</f>
        <v>92341927</v>
      </c>
      <c r="C69" s="6">
        <f>+C44+C45+C48+C59</f>
        <v>91087790</v>
      </c>
      <c r="D69" s="6">
        <f>+D44+D45+D48+D59</f>
        <v>98012341</v>
      </c>
      <c r="E69" s="6">
        <f>+E44+E45+E48+E59</f>
        <v>120529220</v>
      </c>
      <c r="F69" s="6">
        <v>120407079.99999999</v>
      </c>
      <c r="G69" s="25">
        <v>127430533</v>
      </c>
      <c r="H69" s="12"/>
      <c r="I69" s="13">
        <f aca="true" t="shared" si="22" ref="I69:N71">+B69/B$35*100</f>
        <v>22.661328642047017</v>
      </c>
      <c r="J69" s="13">
        <f t="shared" si="22"/>
        <v>22.589567408514004</v>
      </c>
      <c r="K69" s="13">
        <f t="shared" si="22"/>
        <v>27.42736276014506</v>
      </c>
      <c r="L69" s="13">
        <f t="shared" si="22"/>
        <v>28.97428107126887</v>
      </c>
      <c r="M69" s="13">
        <f t="shared" si="22"/>
        <v>23.229056212351402</v>
      </c>
      <c r="N69" s="13">
        <f t="shared" si="22"/>
        <v>19.840211593079918</v>
      </c>
      <c r="O69" s="12"/>
      <c r="P69" s="51">
        <v>0</v>
      </c>
      <c r="Q69" s="13">
        <f aca="true" t="shared" si="23" ref="Q69:U71">+C69/$B69*100-100</f>
        <v>-1.358144713614223</v>
      </c>
      <c r="R69" s="13">
        <f t="shared" si="23"/>
        <v>6.140671073498382</v>
      </c>
      <c r="S69" s="13">
        <f t="shared" si="23"/>
        <v>30.524913130738554</v>
      </c>
      <c r="T69" s="13">
        <f t="shared" si="23"/>
        <v>30.39264385288385</v>
      </c>
      <c r="U69" s="13">
        <f t="shared" si="23"/>
        <v>37.99856375100336</v>
      </c>
    </row>
    <row r="70" spans="1:21" ht="12.75">
      <c r="A70" s="8" t="s">
        <v>24</v>
      </c>
      <c r="B70" s="6">
        <f>+B50+B51+B63</f>
        <v>25867408</v>
      </c>
      <c r="C70" s="6">
        <f>+C50+C51+C63</f>
        <v>29520055</v>
      </c>
      <c r="D70" s="6">
        <f>+D50+D51+D63</f>
        <v>28432266</v>
      </c>
      <c r="E70" s="6">
        <f>+E50+E51+E63</f>
        <v>50035838</v>
      </c>
      <c r="F70" s="6">
        <v>35669061</v>
      </c>
      <c r="G70" s="25">
        <v>54010387</v>
      </c>
      <c r="H70" s="12"/>
      <c r="I70" s="13">
        <f t="shared" si="22"/>
        <v>6.348035533262331</v>
      </c>
      <c r="J70" s="13">
        <f t="shared" si="22"/>
        <v>7.320907361190132</v>
      </c>
      <c r="K70" s="13">
        <f t="shared" si="22"/>
        <v>7.956366164898954</v>
      </c>
      <c r="L70" s="13">
        <f t="shared" si="22"/>
        <v>12.028223810362961</v>
      </c>
      <c r="M70" s="13">
        <f t="shared" si="22"/>
        <v>6.881311489414005</v>
      </c>
      <c r="N70" s="13">
        <f t="shared" si="22"/>
        <v>8.409111074691438</v>
      </c>
      <c r="O70" s="12"/>
      <c r="P70" s="51">
        <v>0</v>
      </c>
      <c r="Q70" s="13">
        <f t="shared" si="23"/>
        <v>14.120653294678775</v>
      </c>
      <c r="R70" s="13">
        <f t="shared" si="23"/>
        <v>9.915403970896492</v>
      </c>
      <c r="S70" s="13">
        <f t="shared" si="23"/>
        <v>93.43197432073595</v>
      </c>
      <c r="T70" s="13">
        <f t="shared" si="23"/>
        <v>37.89190242795104</v>
      </c>
      <c r="U70" s="13">
        <f t="shared" si="23"/>
        <v>108.79705844512907</v>
      </c>
    </row>
    <row r="71" spans="1:21" ht="12.75">
      <c r="A71" s="9" t="s">
        <v>25</v>
      </c>
      <c r="B71" s="6">
        <f>+B53+B54+B62</f>
        <v>21335649</v>
      </c>
      <c r="C71" s="6">
        <f>+C53+C54+C62</f>
        <v>17059923</v>
      </c>
      <c r="D71" s="6">
        <f>+D53+D54+D62</f>
        <v>17750343</v>
      </c>
      <c r="E71" s="6">
        <f>+E53+E54+E62</f>
        <v>25296809</v>
      </c>
      <c r="F71" s="6">
        <v>32533408</v>
      </c>
      <c r="G71" s="25">
        <v>34606313</v>
      </c>
      <c r="H71" s="12"/>
      <c r="I71" s="13">
        <f t="shared" si="22"/>
        <v>5.235911459594749</v>
      </c>
      <c r="J71" s="13">
        <f t="shared" si="22"/>
        <v>4.230822600839899</v>
      </c>
      <c r="K71" s="13">
        <f t="shared" si="22"/>
        <v>4.967181597856146</v>
      </c>
      <c r="L71" s="13">
        <f t="shared" si="22"/>
        <v>6.081154878229561</v>
      </c>
      <c r="M71" s="13">
        <f t="shared" si="22"/>
        <v>6.276378126696228</v>
      </c>
      <c r="N71" s="13">
        <f t="shared" si="22"/>
        <v>5.388006753266521</v>
      </c>
      <c r="O71" s="12"/>
      <c r="P71" s="51">
        <v>0</v>
      </c>
      <c r="Q71" s="13">
        <f t="shared" si="23"/>
        <v>-20.040290314112312</v>
      </c>
      <c r="R71" s="13">
        <f t="shared" si="23"/>
        <v>-16.804297820984957</v>
      </c>
      <c r="S71" s="13">
        <f t="shared" si="23"/>
        <v>18.565922227160755</v>
      </c>
      <c r="T71" s="13">
        <f t="shared" si="23"/>
        <v>52.48379836019987</v>
      </c>
      <c r="U71" s="13">
        <f t="shared" si="23"/>
        <v>62.19948594017458</v>
      </c>
    </row>
    <row r="72" spans="6:21" ht="12.75">
      <c r="F72" s="25"/>
      <c r="G72" s="25"/>
      <c r="H72" s="12"/>
      <c r="I72" s="13"/>
      <c r="J72" s="13"/>
      <c r="K72" s="13"/>
      <c r="L72" s="13"/>
      <c r="M72" s="13"/>
      <c r="N72" s="13"/>
      <c r="O72" s="12"/>
      <c r="P72" s="51"/>
      <c r="Q72" s="13"/>
      <c r="R72" s="13"/>
      <c r="S72" s="13"/>
      <c r="T72" s="13"/>
      <c r="U72" s="13"/>
    </row>
    <row r="73" spans="1:21" ht="12.75">
      <c r="A73" s="17" t="s">
        <v>26</v>
      </c>
      <c r="B73" s="18">
        <f>SUM(B44:B67)</f>
        <v>407486818</v>
      </c>
      <c r="C73" s="18">
        <f>SUM(C44:C67)</f>
        <v>403229457</v>
      </c>
      <c r="D73" s="18">
        <f>SUM(D44:D67)</f>
        <v>357352407</v>
      </c>
      <c r="E73" s="18">
        <f>SUM(E44:E67)</f>
        <v>415986922</v>
      </c>
      <c r="F73" s="18">
        <v>518346845</v>
      </c>
      <c r="G73" s="19">
        <v>642284143</v>
      </c>
      <c r="H73" s="21"/>
      <c r="I73" s="20">
        <f aca="true" t="shared" si="24" ref="I73:N73">+B73/B$35*100</f>
        <v>100</v>
      </c>
      <c r="J73" s="20">
        <f t="shared" si="24"/>
        <v>100</v>
      </c>
      <c r="K73" s="20">
        <f t="shared" si="24"/>
        <v>100</v>
      </c>
      <c r="L73" s="20">
        <f t="shared" si="24"/>
        <v>100</v>
      </c>
      <c r="M73" s="20">
        <f t="shared" si="24"/>
        <v>100</v>
      </c>
      <c r="N73" s="20">
        <f t="shared" si="24"/>
        <v>100</v>
      </c>
      <c r="O73" s="21"/>
      <c r="P73" s="81">
        <v>0</v>
      </c>
      <c r="Q73" s="20">
        <f>+C73/$B73*100-100</f>
        <v>-1.044784962835294</v>
      </c>
      <c r="R73" s="20">
        <f>+D73/$B73*100-100</f>
        <v>-12.303320938347511</v>
      </c>
      <c r="S73" s="20">
        <f>+E73/$B73*100-100</f>
        <v>2.085982570361324</v>
      </c>
      <c r="T73" s="20">
        <f>+F73/$B73*100-100</f>
        <v>27.205794666957786</v>
      </c>
      <c r="U73" s="20">
        <f>+G73/$B73*100-100</f>
        <v>57.62083940590196</v>
      </c>
    </row>
    <row r="75" ht="12.75">
      <c r="A75" t="s">
        <v>59</v>
      </c>
    </row>
  </sheetData>
  <sheetProtection/>
  <printOptions/>
  <pageMargins left="0.26" right="0.35" top="0.38" bottom="0.38" header="0.5" footer="0.5"/>
  <pageSetup fitToHeight="1" fitToWidth="1" horizontalDpi="1200" verticalDpi="12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41">
      <selection activeCell="A1" sqref="A1:N75"/>
    </sheetView>
  </sheetViews>
  <sheetFormatPr defaultColWidth="9.140625" defaultRowHeight="12.75"/>
  <cols>
    <col min="1" max="1" width="34.00390625" style="0" customWidth="1"/>
    <col min="2" max="2" width="11.57421875" style="0" customWidth="1"/>
    <col min="3" max="3" width="11.7109375" style="0" customWidth="1"/>
    <col min="4" max="4" width="12.00390625" style="0" customWidth="1"/>
    <col min="5" max="5" width="12.140625" style="0" customWidth="1"/>
    <col min="6" max="6" width="13.28125" style="0" customWidth="1"/>
    <col min="7" max="7" width="13.00390625" style="0" customWidth="1"/>
    <col min="8" max="8" width="2.7109375" style="0" customWidth="1"/>
    <col min="9" max="9" width="5.28125" style="0" customWidth="1"/>
    <col min="10" max="10" width="5.8515625" style="0" customWidth="1"/>
    <col min="11" max="11" width="7.421875" style="0" customWidth="1"/>
    <col min="12" max="12" width="8.57421875" style="0" customWidth="1"/>
    <col min="13" max="14" width="8.28125" style="0" customWidth="1"/>
  </cols>
  <sheetData>
    <row r="1" spans="1:14" ht="12.75">
      <c r="A1" s="11" t="s">
        <v>167</v>
      </c>
      <c r="B1" s="11" t="s">
        <v>140</v>
      </c>
      <c r="C1" s="11"/>
      <c r="D1" s="11"/>
      <c r="H1" s="12"/>
      <c r="I1" s="12"/>
      <c r="J1" s="12"/>
      <c r="K1" s="12"/>
      <c r="L1" s="12"/>
      <c r="M1" s="12"/>
      <c r="N1" s="12"/>
    </row>
    <row r="2" spans="8:14" ht="12.75">
      <c r="H2" s="12"/>
      <c r="J2" s="12"/>
      <c r="K2" s="12"/>
      <c r="L2" s="12"/>
      <c r="M2" s="12"/>
      <c r="N2" s="12"/>
    </row>
    <row r="3" spans="1:14" ht="12.75">
      <c r="A3" s="27"/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9"/>
      <c r="I3" s="28">
        <v>2002</v>
      </c>
      <c r="J3" s="28">
        <v>2003</v>
      </c>
      <c r="K3" s="28">
        <v>2004</v>
      </c>
      <c r="L3" s="28">
        <v>2005</v>
      </c>
      <c r="M3" s="28">
        <v>2006</v>
      </c>
      <c r="N3" s="28">
        <v>2007</v>
      </c>
    </row>
    <row r="4" spans="1:14" ht="12.75">
      <c r="A4" s="30"/>
      <c r="B4" s="30"/>
      <c r="C4" s="30"/>
      <c r="D4" s="30"/>
      <c r="E4" s="30"/>
      <c r="F4" s="30"/>
      <c r="G4" s="31" t="s">
        <v>142</v>
      </c>
      <c r="H4" s="30"/>
      <c r="I4" s="30"/>
      <c r="J4" s="30"/>
      <c r="K4" s="30"/>
      <c r="L4" s="30"/>
      <c r="M4" s="30"/>
      <c r="N4" s="31" t="s">
        <v>151</v>
      </c>
    </row>
    <row r="5" spans="1:14" ht="12.75">
      <c r="A5" s="1"/>
      <c r="B5" s="1"/>
      <c r="C5" s="1"/>
      <c r="D5" s="1"/>
      <c r="E5" s="1"/>
      <c r="F5" s="1"/>
      <c r="G5" s="14"/>
      <c r="H5" s="1"/>
      <c r="I5" s="1"/>
      <c r="J5" s="1"/>
      <c r="K5" s="1"/>
      <c r="L5" s="1"/>
      <c r="M5" s="1"/>
      <c r="N5" s="14"/>
    </row>
    <row r="6" spans="1:14" ht="12.75">
      <c r="A6" s="2" t="s">
        <v>0</v>
      </c>
      <c r="B6" s="48">
        <f>+'6 Izvoz KN2'!B6/'5 Uvoz KN2'!B6*100</f>
        <v>141.39365386544364</v>
      </c>
      <c r="C6" s="48">
        <f>+'6 Izvoz KN2'!C6/'5 Uvoz KN2'!C6*100</f>
        <v>58.55649160287768</v>
      </c>
      <c r="D6" s="48">
        <f>+'6 Izvoz KN2'!D6/'5 Uvoz KN2'!D6*100</f>
        <v>24.469126683711345</v>
      </c>
      <c r="E6" s="48">
        <f>+'6 Izvoz KN2'!E6/'5 Uvoz KN2'!E6*100</f>
        <v>40.909301609909555</v>
      </c>
      <c r="F6" s="48">
        <f>+'6 Izvoz KN2'!F6/'5 Uvoz KN2'!F6*100</f>
        <v>124.01635581656787</v>
      </c>
      <c r="G6" s="48">
        <f>+'6 Izvoz KN2'!G6/'5 Uvoz KN2'!G6*100</f>
        <v>133.49131340578796</v>
      </c>
      <c r="H6" s="12"/>
      <c r="I6" s="51">
        <v>0</v>
      </c>
      <c r="J6" s="13">
        <f>+C6/$B6*100-100</f>
        <v>-58.586195347492335</v>
      </c>
      <c r="K6" s="13">
        <f aca="true" t="shared" si="0" ref="K6:N35">+D6/$B6*100-100</f>
        <v>-82.69432466396461</v>
      </c>
      <c r="L6" s="13">
        <f t="shared" si="0"/>
        <v>-71.06708788441055</v>
      </c>
      <c r="M6" s="13">
        <f t="shared" si="0"/>
        <v>-12.290012722503633</v>
      </c>
      <c r="N6" s="13">
        <f t="shared" si="0"/>
        <v>-5.588893308589277</v>
      </c>
    </row>
    <row r="7" spans="1:14" ht="12.75">
      <c r="A7" s="2" t="s">
        <v>1</v>
      </c>
      <c r="B7" s="48">
        <f>+'6 Izvoz KN2'!B7/'5 Uvoz KN2'!B7*100</f>
        <v>47.07891710728646</v>
      </c>
      <c r="C7" s="48">
        <f>+'6 Izvoz KN2'!C7/'5 Uvoz KN2'!C7*100</f>
        <v>56.37686024043468</v>
      </c>
      <c r="D7" s="48">
        <f>+'6 Izvoz KN2'!D7/'5 Uvoz KN2'!D7*100</f>
        <v>45.93184473623369</v>
      </c>
      <c r="E7" s="48">
        <f>+'6 Izvoz KN2'!E7/'5 Uvoz KN2'!E7*100</f>
        <v>36.08888168413456</v>
      </c>
      <c r="F7" s="48">
        <f>+'6 Izvoz KN2'!F7/'5 Uvoz KN2'!F7*100</f>
        <v>34.92839964361289</v>
      </c>
      <c r="G7" s="48">
        <f>+'6 Izvoz KN2'!G7/'5 Uvoz KN2'!G7*100</f>
        <v>41.68277467742726</v>
      </c>
      <c r="H7" s="12"/>
      <c r="I7" s="51">
        <v>0</v>
      </c>
      <c r="J7" s="13">
        <f aca="true" t="shared" si="1" ref="J7:J35">+C7/$B7*100-100</f>
        <v>19.749696264167397</v>
      </c>
      <c r="K7" s="13">
        <f t="shared" si="0"/>
        <v>-2.4364884358719365</v>
      </c>
      <c r="L7" s="13">
        <f t="shared" si="0"/>
        <v>-23.343857714711447</v>
      </c>
      <c r="M7" s="13">
        <f t="shared" si="0"/>
        <v>-25.80882953612587</v>
      </c>
      <c r="N7" s="13">
        <f t="shared" si="0"/>
        <v>-11.461908559965636</v>
      </c>
    </row>
    <row r="8" spans="1:14" ht="12.75">
      <c r="A8" s="1" t="s">
        <v>2</v>
      </c>
      <c r="B8" s="48">
        <f>+'6 Izvoz KN2'!B8/'5 Uvoz KN2'!B8*100</f>
        <v>2.4813236975741257</v>
      </c>
      <c r="C8" s="48">
        <f>+'6 Izvoz KN2'!C8/'5 Uvoz KN2'!C8*100</f>
        <v>4.438878567256141</v>
      </c>
      <c r="D8" s="48">
        <f>+'6 Izvoz KN2'!D8/'5 Uvoz KN2'!D8*100</f>
        <v>5.768969102674729</v>
      </c>
      <c r="E8" s="48">
        <f>+'6 Izvoz KN2'!E8/'5 Uvoz KN2'!E8*100</f>
        <v>8.423645257244218</v>
      </c>
      <c r="F8" s="48">
        <f>+'6 Izvoz KN2'!F8/'5 Uvoz KN2'!F8*100</f>
        <v>9.16082859699322</v>
      </c>
      <c r="G8" s="48">
        <f>+'6 Izvoz KN2'!G8/'5 Uvoz KN2'!G8*100</f>
        <v>8.470396948599252</v>
      </c>
      <c r="H8" s="12"/>
      <c r="I8" s="51">
        <v>0</v>
      </c>
      <c r="J8" s="13">
        <f t="shared" si="1"/>
        <v>78.89155580933777</v>
      </c>
      <c r="K8" s="13">
        <f t="shared" si="0"/>
        <v>132.49562756825242</v>
      </c>
      <c r="L8" s="13">
        <f t="shared" si="0"/>
        <v>239.48191707029684</v>
      </c>
      <c r="M8" s="13">
        <f t="shared" si="0"/>
        <v>269.1911944398602</v>
      </c>
      <c r="N8" s="13">
        <f t="shared" si="0"/>
        <v>241.36606025567573</v>
      </c>
    </row>
    <row r="9" spans="1:14" ht="12.75">
      <c r="A9" s="1" t="s">
        <v>3</v>
      </c>
      <c r="B9" s="48">
        <f>+'6 Izvoz KN2'!B9/'5 Uvoz KN2'!B9*100</f>
        <v>316.16324567705095</v>
      </c>
      <c r="C9" s="48">
        <f>+'6 Izvoz KN2'!C9/'5 Uvoz KN2'!C9*100</f>
        <v>279.7569069482856</v>
      </c>
      <c r="D9" s="48">
        <f>+'6 Izvoz KN2'!D9/'5 Uvoz KN2'!D9*100</f>
        <v>195.20667862465945</v>
      </c>
      <c r="E9" s="48">
        <f>+'6 Izvoz KN2'!E9/'5 Uvoz KN2'!E9*100</f>
        <v>141.15669559593886</v>
      </c>
      <c r="F9" s="48">
        <f>+'6 Izvoz KN2'!F9/'5 Uvoz KN2'!F9*100</f>
        <v>124.72841806565486</v>
      </c>
      <c r="G9" s="48">
        <f>+'6 Izvoz KN2'!G9/'5 Uvoz KN2'!G9*100</f>
        <v>122.91848174386955</v>
      </c>
      <c r="H9" s="12"/>
      <c r="I9" s="51">
        <v>0</v>
      </c>
      <c r="J9" s="13">
        <f t="shared" si="1"/>
        <v>-11.515044593751767</v>
      </c>
      <c r="K9" s="13">
        <f t="shared" si="0"/>
        <v>-38.25763073546638</v>
      </c>
      <c r="L9" s="13">
        <f t="shared" si="0"/>
        <v>-55.353224156825235</v>
      </c>
      <c r="M9" s="13">
        <f t="shared" si="0"/>
        <v>-60.54936183408861</v>
      </c>
      <c r="N9" s="13">
        <f t="shared" si="0"/>
        <v>-61.12183075529715</v>
      </c>
    </row>
    <row r="10" spans="1:14" ht="12.75">
      <c r="A10" s="2" t="s">
        <v>4</v>
      </c>
      <c r="B10" s="48">
        <f>+'6 Izvoz KN2'!B10/'5 Uvoz KN2'!B10*100</f>
        <v>4.137240221507074</v>
      </c>
      <c r="C10" s="48">
        <f>+'6 Izvoz KN2'!C10/'5 Uvoz KN2'!C10*100</f>
        <v>4.9879160236438285</v>
      </c>
      <c r="D10" s="48">
        <f>+'6 Izvoz KN2'!D10/'5 Uvoz KN2'!D10*100</f>
        <v>9.543426054286654</v>
      </c>
      <c r="E10" s="48">
        <f>+'6 Izvoz KN2'!E10/'5 Uvoz KN2'!E10*100</f>
        <v>11.417704372595967</v>
      </c>
      <c r="F10" s="48">
        <f>+'6 Izvoz KN2'!F10/'5 Uvoz KN2'!F10*100</f>
        <v>8.7226216942271</v>
      </c>
      <c r="G10" s="48">
        <f>+'6 Izvoz KN2'!G10/'5 Uvoz KN2'!G10*100</f>
        <v>12.108398347316612</v>
      </c>
      <c r="H10" s="12"/>
      <c r="I10" s="51">
        <v>0</v>
      </c>
      <c r="J10" s="13">
        <f t="shared" si="1"/>
        <v>20.561431209978863</v>
      </c>
      <c r="K10" s="13">
        <f t="shared" si="0"/>
        <v>130.67130607200434</v>
      </c>
      <c r="L10" s="13">
        <f t="shared" si="0"/>
        <v>175.97392854400982</v>
      </c>
      <c r="M10" s="13">
        <f t="shared" si="0"/>
        <v>110.83188858319923</v>
      </c>
      <c r="N10" s="13">
        <f t="shared" si="0"/>
        <v>192.66848669729603</v>
      </c>
    </row>
    <row r="11" spans="1:14" ht="12.75">
      <c r="A11" s="1" t="s">
        <v>5</v>
      </c>
      <c r="B11" s="48">
        <f>+'6 Izvoz KN2'!B11/'5 Uvoz KN2'!B11*100</f>
        <v>6.645470092501333</v>
      </c>
      <c r="C11" s="48">
        <f>+'6 Izvoz KN2'!C11/'5 Uvoz KN2'!C11*100</f>
        <v>8.979464796327788</v>
      </c>
      <c r="D11" s="48">
        <f>+'6 Izvoz KN2'!D11/'5 Uvoz KN2'!D11*100</f>
        <v>11.041880635107626</v>
      </c>
      <c r="E11" s="48">
        <f>+'6 Izvoz KN2'!E11/'5 Uvoz KN2'!E11*100</f>
        <v>9.268948468664993</v>
      </c>
      <c r="F11" s="48">
        <f>+'6 Izvoz KN2'!F11/'5 Uvoz KN2'!F11*100</f>
        <v>10.981271355727095</v>
      </c>
      <c r="G11" s="48">
        <f>+'6 Izvoz KN2'!G11/'5 Uvoz KN2'!G11*100</f>
        <v>12.75556610498689</v>
      </c>
      <c r="H11" s="12"/>
      <c r="I11" s="51">
        <v>0</v>
      </c>
      <c r="J11" s="13">
        <f t="shared" si="1"/>
        <v>35.121589162820925</v>
      </c>
      <c r="K11" s="13">
        <f t="shared" si="0"/>
        <v>66.15650181869225</v>
      </c>
      <c r="L11" s="13">
        <f t="shared" si="0"/>
        <v>39.47769442411547</v>
      </c>
      <c r="M11" s="13">
        <f t="shared" si="0"/>
        <v>65.24446281261916</v>
      </c>
      <c r="N11" s="13">
        <f t="shared" si="0"/>
        <v>91.94377414142778</v>
      </c>
    </row>
    <row r="12" spans="1:14" ht="12.75">
      <c r="A12" s="4" t="s">
        <v>6</v>
      </c>
      <c r="B12" s="48">
        <f>+'6 Izvoz KN2'!B12/'5 Uvoz KN2'!B12*100</f>
        <v>2.0825087436187895</v>
      </c>
      <c r="C12" s="48">
        <f>+'6 Izvoz KN2'!C12/'5 Uvoz KN2'!C12*100</f>
        <v>2.4492090248096248</v>
      </c>
      <c r="D12" s="48">
        <f>+'6 Izvoz KN2'!D12/'5 Uvoz KN2'!D12*100</f>
        <v>2.7385666685356</v>
      </c>
      <c r="E12" s="48">
        <f>+'6 Izvoz KN2'!E12/'5 Uvoz KN2'!E12*100</f>
        <v>7.339707875828258</v>
      </c>
      <c r="F12" s="48">
        <f>+'6 Izvoz KN2'!F12/'5 Uvoz KN2'!F12*100</f>
        <v>6.684238947956681</v>
      </c>
      <c r="G12" s="48">
        <f>+'6 Izvoz KN2'!G12/'5 Uvoz KN2'!G12*100</f>
        <v>8.62162832830672</v>
      </c>
      <c r="H12" s="12"/>
      <c r="I12" s="51">
        <v>0</v>
      </c>
      <c r="J12" s="13">
        <f t="shared" si="1"/>
        <v>17.608583028257428</v>
      </c>
      <c r="K12" s="13">
        <f t="shared" si="0"/>
        <v>31.503249478644392</v>
      </c>
      <c r="L12" s="13">
        <f t="shared" si="0"/>
        <v>252.44547703910223</v>
      </c>
      <c r="M12" s="13">
        <f t="shared" si="0"/>
        <v>220.97051061314795</v>
      </c>
      <c r="N12" s="13">
        <f t="shared" si="0"/>
        <v>314.0020230275172</v>
      </c>
    </row>
    <row r="13" spans="1:14" ht="12.75">
      <c r="A13" s="4" t="s">
        <v>7</v>
      </c>
      <c r="B13" s="48">
        <f>+'6 Izvoz KN2'!B13/'5 Uvoz KN2'!B13*100</f>
        <v>6.278934298455462</v>
      </c>
      <c r="C13" s="48">
        <f>+'6 Izvoz KN2'!C13/'5 Uvoz KN2'!C13*100</f>
        <v>12.070085354369766</v>
      </c>
      <c r="D13" s="48">
        <f>+'6 Izvoz KN2'!D13/'5 Uvoz KN2'!D13*100</f>
        <v>8.333445736213802</v>
      </c>
      <c r="E13" s="48">
        <f>+'6 Izvoz KN2'!E13/'5 Uvoz KN2'!E13*100</f>
        <v>24.891147333105877</v>
      </c>
      <c r="F13" s="48">
        <f>+'6 Izvoz KN2'!F13/'5 Uvoz KN2'!F13*100</f>
        <v>19.8735463987642</v>
      </c>
      <c r="G13" s="48">
        <f>+'6 Izvoz KN2'!G13/'5 Uvoz KN2'!G13*100</f>
        <v>28.6698791878042</v>
      </c>
      <c r="H13" s="12"/>
      <c r="I13" s="51">
        <v>0</v>
      </c>
      <c r="J13" s="13">
        <f t="shared" si="1"/>
        <v>92.23143260694502</v>
      </c>
      <c r="K13" s="13">
        <f t="shared" si="0"/>
        <v>32.720702910742745</v>
      </c>
      <c r="L13" s="13">
        <f t="shared" si="0"/>
        <v>296.42312134447377</v>
      </c>
      <c r="M13" s="13">
        <f t="shared" si="0"/>
        <v>216.51145646886033</v>
      </c>
      <c r="N13" s="13">
        <f t="shared" si="0"/>
        <v>356.6042233449811</v>
      </c>
    </row>
    <row r="14" spans="1:14" ht="12.75">
      <c r="A14" s="1" t="s">
        <v>8</v>
      </c>
      <c r="B14" s="48">
        <f>+'6 Izvoz KN2'!B14/'5 Uvoz KN2'!B14*100</f>
        <v>10.567149135855816</v>
      </c>
      <c r="C14" s="48">
        <f>+'6 Izvoz KN2'!C14/'5 Uvoz KN2'!C14*100</f>
        <v>12.671792093327042</v>
      </c>
      <c r="D14" s="48">
        <f>+'6 Izvoz KN2'!D14/'5 Uvoz KN2'!D14*100</f>
        <v>10.494953345131965</v>
      </c>
      <c r="E14" s="48">
        <f>+'6 Izvoz KN2'!E14/'5 Uvoz KN2'!E14*100</f>
        <v>11.300799502005916</v>
      </c>
      <c r="F14" s="48">
        <f>+'6 Izvoz KN2'!F14/'5 Uvoz KN2'!F14*100</f>
        <v>12.78441792214923</v>
      </c>
      <c r="G14" s="48">
        <f>+'6 Izvoz KN2'!G14/'5 Uvoz KN2'!G14*100</f>
        <v>10.821992623291528</v>
      </c>
      <c r="H14" s="12"/>
      <c r="I14" s="51">
        <v>0</v>
      </c>
      <c r="J14" s="13">
        <f t="shared" si="1"/>
        <v>19.91684730113137</v>
      </c>
      <c r="K14" s="13">
        <f t="shared" si="0"/>
        <v>-0.6832097266317589</v>
      </c>
      <c r="L14" s="13">
        <f t="shared" si="0"/>
        <v>6.942746399411746</v>
      </c>
      <c r="M14" s="13">
        <f t="shared" si="0"/>
        <v>20.982658215449135</v>
      </c>
      <c r="N14" s="13">
        <f t="shared" si="0"/>
        <v>2.411657904694394</v>
      </c>
    </row>
    <row r="15" spans="1:14" ht="12.75">
      <c r="A15" s="5" t="s">
        <v>9</v>
      </c>
      <c r="B15" s="48">
        <f>+'6 Izvoz KN2'!B15/'5 Uvoz KN2'!B15*100</f>
        <v>3.7236372157812343</v>
      </c>
      <c r="C15" s="48">
        <f>+'6 Izvoz KN2'!C15/'5 Uvoz KN2'!C15*100</f>
        <v>3.4536056136199047</v>
      </c>
      <c r="D15" s="48">
        <f>+'6 Izvoz KN2'!D15/'5 Uvoz KN2'!D15*100</f>
        <v>3.709353418463649</v>
      </c>
      <c r="E15" s="48">
        <f>+'6 Izvoz KN2'!E15/'5 Uvoz KN2'!E15*100</f>
        <v>9.22024742185375</v>
      </c>
      <c r="F15" s="48">
        <f>+'6 Izvoz KN2'!F15/'5 Uvoz KN2'!F15*100</f>
        <v>12.254598880464595</v>
      </c>
      <c r="G15" s="48">
        <f>+'6 Izvoz KN2'!G15/'5 Uvoz KN2'!G15*100</f>
        <v>7.8322028839228075</v>
      </c>
      <c r="H15" s="12"/>
      <c r="I15" s="51">
        <v>0</v>
      </c>
      <c r="J15" s="13">
        <f t="shared" si="1"/>
        <v>-7.251823593794327</v>
      </c>
      <c r="K15" s="13">
        <f t="shared" si="0"/>
        <v>-0.3835979847083024</v>
      </c>
      <c r="L15" s="13">
        <f t="shared" si="0"/>
        <v>147.6140098390145</v>
      </c>
      <c r="M15" s="13">
        <f t="shared" si="0"/>
        <v>229.10292196372114</v>
      </c>
      <c r="N15" s="13">
        <f t="shared" si="0"/>
        <v>110.33743165765358</v>
      </c>
    </row>
    <row r="16" spans="1:14" ht="12.75">
      <c r="A16" s="5" t="s">
        <v>10</v>
      </c>
      <c r="B16" s="48">
        <f>+'6 Izvoz KN2'!B16/'5 Uvoz KN2'!B16*100</f>
        <v>5.998892516337765</v>
      </c>
      <c r="C16" s="48">
        <f>+'6 Izvoz KN2'!C16/'5 Uvoz KN2'!C16*100</f>
        <v>6.434373421213989</v>
      </c>
      <c r="D16" s="48">
        <f>+'6 Izvoz KN2'!D16/'5 Uvoz KN2'!D16*100</f>
        <v>7.063795139525357</v>
      </c>
      <c r="E16" s="48">
        <f>+'6 Izvoz KN2'!E16/'5 Uvoz KN2'!E16*100</f>
        <v>6.383228345976036</v>
      </c>
      <c r="F16" s="48">
        <f>+'6 Izvoz KN2'!F16/'5 Uvoz KN2'!F16*100</f>
        <v>5.294919210564028</v>
      </c>
      <c r="G16" s="48">
        <f>+'6 Izvoz KN2'!G16/'5 Uvoz KN2'!G16*100</f>
        <v>4.514994686417868</v>
      </c>
      <c r="H16" s="12"/>
      <c r="I16" s="51">
        <v>0</v>
      </c>
      <c r="J16" s="13">
        <f t="shared" si="1"/>
        <v>7.2593550174504315</v>
      </c>
      <c r="K16" s="13">
        <f t="shared" si="0"/>
        <v>17.751653664195004</v>
      </c>
      <c r="L16" s="13">
        <f t="shared" si="0"/>
        <v>6.406779727950564</v>
      </c>
      <c r="M16" s="13">
        <f t="shared" si="0"/>
        <v>-11.735054493083368</v>
      </c>
      <c r="N16" s="13">
        <f t="shared" si="0"/>
        <v>-24.736196320880154</v>
      </c>
    </row>
    <row r="17" spans="1:14" ht="12.75">
      <c r="A17" s="1" t="s">
        <v>11</v>
      </c>
      <c r="B17" s="48">
        <f>+'6 Izvoz KN2'!B17/'5 Uvoz KN2'!B17*100</f>
        <v>100.65497453210057</v>
      </c>
      <c r="C17" s="48">
        <f>+'6 Izvoz KN2'!C17/'5 Uvoz KN2'!C17*100</f>
        <v>102.32582345886665</v>
      </c>
      <c r="D17" s="48">
        <f>+'6 Izvoz KN2'!D17/'5 Uvoz KN2'!D17*100</f>
        <v>84.17246155217187</v>
      </c>
      <c r="E17" s="48">
        <f>+'6 Izvoz KN2'!E17/'5 Uvoz KN2'!E17*100</f>
        <v>74.55041217929815</v>
      </c>
      <c r="F17" s="48">
        <f>+'6 Izvoz KN2'!F17/'5 Uvoz KN2'!F17*100</f>
        <v>86.106585483889</v>
      </c>
      <c r="G17" s="48">
        <f>+'6 Izvoz KN2'!G17/'5 Uvoz KN2'!G17*100</f>
        <v>121.41803544071179</v>
      </c>
      <c r="H17" s="12"/>
      <c r="I17" s="51">
        <v>0</v>
      </c>
      <c r="J17" s="13">
        <f t="shared" si="1"/>
        <v>1.6599765034297747</v>
      </c>
      <c r="K17" s="13">
        <f t="shared" si="0"/>
        <v>-16.375259202586307</v>
      </c>
      <c r="L17" s="13">
        <f t="shared" si="0"/>
        <v>-25.934696694476074</v>
      </c>
      <c r="M17" s="13">
        <f t="shared" si="0"/>
        <v>-14.453720857653025</v>
      </c>
      <c r="N17" s="13">
        <f t="shared" si="0"/>
        <v>20.62795306951226</v>
      </c>
    </row>
    <row r="18" spans="1:14" ht="12.75">
      <c r="A18" s="1" t="s">
        <v>12</v>
      </c>
      <c r="B18" s="48">
        <f>+'6 Izvoz KN2'!B18/'5 Uvoz KN2'!B18*100</f>
        <v>34.0291562829682</v>
      </c>
      <c r="C18" s="48">
        <f>+'6 Izvoz KN2'!C18/'5 Uvoz KN2'!C18*100</f>
        <v>50.16600294431049</v>
      </c>
      <c r="D18" s="48">
        <f>+'6 Izvoz KN2'!D18/'5 Uvoz KN2'!D18*100</f>
        <v>31.105185943599032</v>
      </c>
      <c r="E18" s="48">
        <f>+'6 Izvoz KN2'!E18/'5 Uvoz KN2'!E18*100</f>
        <v>33.234300470960555</v>
      </c>
      <c r="F18" s="48">
        <f>+'6 Izvoz KN2'!F18/'5 Uvoz KN2'!F18*100</f>
        <v>50.60766156599652</v>
      </c>
      <c r="G18" s="48">
        <f>+'6 Izvoz KN2'!G18/'5 Uvoz KN2'!G18*100</f>
        <v>59.66567391030354</v>
      </c>
      <c r="H18" s="12"/>
      <c r="I18" s="51">
        <v>0</v>
      </c>
      <c r="J18" s="13">
        <f t="shared" si="1"/>
        <v>47.420648714170085</v>
      </c>
      <c r="K18" s="13">
        <f t="shared" si="0"/>
        <v>-8.592544331851784</v>
      </c>
      <c r="L18" s="13">
        <f t="shared" si="0"/>
        <v>-2.3358081681427905</v>
      </c>
      <c r="M18" s="13">
        <f t="shared" si="0"/>
        <v>48.71853167669033</v>
      </c>
      <c r="N18" s="13">
        <f t="shared" si="0"/>
        <v>75.33691818320682</v>
      </c>
    </row>
    <row r="19" spans="1:14" ht="12.75">
      <c r="A19" s="1" t="s">
        <v>13</v>
      </c>
      <c r="B19" s="48">
        <f>+'6 Izvoz KN2'!B19/'5 Uvoz KN2'!B19*100</f>
        <v>48.635484426967295</v>
      </c>
      <c r="C19" s="48">
        <f>+'6 Izvoz KN2'!C19/'5 Uvoz KN2'!C19*100</f>
        <v>29.535770846243892</v>
      </c>
      <c r="D19" s="48">
        <f>+'6 Izvoz KN2'!D19/'5 Uvoz KN2'!D19*100</f>
        <v>32.96975796672649</v>
      </c>
      <c r="E19" s="48">
        <f>+'6 Izvoz KN2'!E19/'5 Uvoz KN2'!E19*100</f>
        <v>19.205508182244667</v>
      </c>
      <c r="F19" s="48">
        <f>+'6 Izvoz KN2'!F19/'5 Uvoz KN2'!F19*100</f>
        <v>18.602963011845446</v>
      </c>
      <c r="G19" s="48">
        <f>+'6 Izvoz KN2'!G19/'5 Uvoz KN2'!G19*100</f>
        <v>11.926527800520608</v>
      </c>
      <c r="H19" s="12"/>
      <c r="I19" s="51">
        <v>0</v>
      </c>
      <c r="J19" s="13">
        <f t="shared" si="1"/>
        <v>-39.27114905045139</v>
      </c>
      <c r="K19" s="13">
        <f t="shared" si="0"/>
        <v>-32.21048714702327</v>
      </c>
      <c r="L19" s="13">
        <f t="shared" si="0"/>
        <v>-60.511325406690844</v>
      </c>
      <c r="M19" s="13">
        <f t="shared" si="0"/>
        <v>-61.75022572298978</v>
      </c>
      <c r="N19" s="13">
        <f t="shared" si="0"/>
        <v>-75.47772384496366</v>
      </c>
    </row>
    <row r="20" spans="1:14" ht="12.75">
      <c r="A20" s="1" t="s">
        <v>14</v>
      </c>
      <c r="B20" s="48">
        <f>+'6 Izvoz KN2'!B20/'5 Uvoz KN2'!B20*100</f>
        <v>24.01028562154878</v>
      </c>
      <c r="C20" s="48">
        <f>+'6 Izvoz KN2'!C20/'5 Uvoz KN2'!C20*100</f>
        <v>17.43261631271929</v>
      </c>
      <c r="D20" s="48">
        <f>+'6 Izvoz KN2'!D20/'5 Uvoz KN2'!D20*100</f>
        <v>15.119780397103133</v>
      </c>
      <c r="E20" s="48">
        <f>+'6 Izvoz KN2'!E20/'5 Uvoz KN2'!E20*100</f>
        <v>17.112357222305825</v>
      </c>
      <c r="F20" s="48">
        <f>+'6 Izvoz KN2'!F20/'5 Uvoz KN2'!F20*100</f>
        <v>14.332744654862688</v>
      </c>
      <c r="G20" s="48">
        <f>+'6 Izvoz KN2'!G20/'5 Uvoz KN2'!G20*100</f>
        <v>24.48695169366563</v>
      </c>
      <c r="H20" s="12"/>
      <c r="I20" s="51">
        <v>0</v>
      </c>
      <c r="J20" s="13">
        <f t="shared" si="1"/>
        <v>-27.395214752989673</v>
      </c>
      <c r="K20" s="13">
        <f t="shared" si="0"/>
        <v>-37.02790281039633</v>
      </c>
      <c r="L20" s="13">
        <f t="shared" si="0"/>
        <v>-28.729055988622605</v>
      </c>
      <c r="M20" s="13">
        <f t="shared" si="0"/>
        <v>-40.30581359682235</v>
      </c>
      <c r="N20" s="13">
        <f t="shared" si="0"/>
        <v>1.9852578167127461</v>
      </c>
    </row>
    <row r="21" spans="1:14" ht="12.75">
      <c r="A21" s="2" t="s">
        <v>15</v>
      </c>
      <c r="B21" s="48">
        <f>+'6 Izvoz KN2'!B21/'5 Uvoz KN2'!B21*100</f>
        <v>293.3646255472629</v>
      </c>
      <c r="C21" s="48">
        <f>+'6 Izvoz KN2'!C21/'5 Uvoz KN2'!C21*100</f>
        <v>312.4298533951378</v>
      </c>
      <c r="D21" s="48">
        <f>+'6 Izvoz KN2'!D21/'5 Uvoz KN2'!D21*100</f>
        <v>250.8927137276206</v>
      </c>
      <c r="E21" s="48">
        <f>+'6 Izvoz KN2'!E21/'5 Uvoz KN2'!E21*100</f>
        <v>215.38237307678307</v>
      </c>
      <c r="F21" s="48">
        <f>+'6 Izvoz KN2'!F21/'5 Uvoz KN2'!F21*100</f>
        <v>189.24429130804174</v>
      </c>
      <c r="G21" s="48">
        <f>+'6 Izvoz KN2'!G21/'5 Uvoz KN2'!G21*100</f>
        <v>134.534156484942</v>
      </c>
      <c r="H21" s="12"/>
      <c r="I21" s="51">
        <v>0</v>
      </c>
      <c r="J21" s="13">
        <f t="shared" si="1"/>
        <v>6.49881621286454</v>
      </c>
      <c r="K21" s="13">
        <f t="shared" si="0"/>
        <v>-14.477516415079776</v>
      </c>
      <c r="L21" s="13">
        <f t="shared" si="0"/>
        <v>-26.58202307964237</v>
      </c>
      <c r="M21" s="13">
        <f t="shared" si="0"/>
        <v>-35.491782298219434</v>
      </c>
      <c r="N21" s="13">
        <f t="shared" si="0"/>
        <v>-54.140975165641535</v>
      </c>
    </row>
    <row r="22" spans="1:14" ht="12.75">
      <c r="A22" s="1" t="s">
        <v>16</v>
      </c>
      <c r="B22" s="48">
        <f>+'6 Izvoz KN2'!B22/'5 Uvoz KN2'!B22*100</f>
        <v>48.5609542130579</v>
      </c>
      <c r="C22" s="48">
        <f>+'6 Izvoz KN2'!C22/'5 Uvoz KN2'!C22*100</f>
        <v>45.011426443316154</v>
      </c>
      <c r="D22" s="48">
        <f>+'6 Izvoz KN2'!D22/'5 Uvoz KN2'!D22*100</f>
        <v>52.81330910276311</v>
      </c>
      <c r="E22" s="48">
        <f>+'6 Izvoz KN2'!E22/'5 Uvoz KN2'!E22*100</f>
        <v>87.19609553834078</v>
      </c>
      <c r="F22" s="48">
        <f>+'6 Izvoz KN2'!F22/'5 Uvoz KN2'!F22*100</f>
        <v>74.76290378381174</v>
      </c>
      <c r="G22" s="48">
        <f>+'6 Izvoz KN2'!G22/'5 Uvoz KN2'!G22*100</f>
        <v>52.302535703876416</v>
      </c>
      <c r="H22" s="12"/>
      <c r="I22" s="51">
        <v>0</v>
      </c>
      <c r="J22" s="13">
        <f t="shared" si="1"/>
        <v>-7.309427558133294</v>
      </c>
      <c r="K22" s="13">
        <f t="shared" si="0"/>
        <v>8.756736679943074</v>
      </c>
      <c r="L22" s="13">
        <f t="shared" si="0"/>
        <v>79.5600950421481</v>
      </c>
      <c r="M22" s="13">
        <f t="shared" si="0"/>
        <v>53.95682600427199</v>
      </c>
      <c r="N22" s="13">
        <f t="shared" si="0"/>
        <v>7.704917564845573</v>
      </c>
    </row>
    <row r="23" spans="1:14" ht="12.75">
      <c r="A23" s="1" t="s">
        <v>17</v>
      </c>
      <c r="B23" s="48">
        <f>+'6 Izvoz KN2'!B23/'5 Uvoz KN2'!B23*100</f>
        <v>12.102649606175039</v>
      </c>
      <c r="C23" s="48">
        <f>+'6 Izvoz KN2'!C23/'5 Uvoz KN2'!C23*100</f>
        <v>14.38819262303506</v>
      </c>
      <c r="D23" s="48">
        <f>+'6 Izvoz KN2'!D23/'5 Uvoz KN2'!D23*100</f>
        <v>17.325005828260405</v>
      </c>
      <c r="E23" s="48">
        <f>+'6 Izvoz KN2'!E23/'5 Uvoz KN2'!E23*100</f>
        <v>17.074348168746635</v>
      </c>
      <c r="F23" s="48">
        <f>+'6 Izvoz KN2'!F23/'5 Uvoz KN2'!F23*100</f>
        <v>14.340669115661624</v>
      </c>
      <c r="G23" s="48">
        <f>+'6 Izvoz KN2'!G23/'5 Uvoz KN2'!G23*100</f>
        <v>12.980569856442688</v>
      </c>
      <c r="H23" s="12"/>
      <c r="I23" s="51">
        <v>0</v>
      </c>
      <c r="J23" s="13">
        <f t="shared" si="1"/>
        <v>18.884649983536562</v>
      </c>
      <c r="K23" s="13">
        <f t="shared" si="0"/>
        <v>43.15051986154177</v>
      </c>
      <c r="L23" s="13">
        <f t="shared" si="0"/>
        <v>41.07942247650405</v>
      </c>
      <c r="M23" s="13">
        <f t="shared" si="0"/>
        <v>18.491979709506737</v>
      </c>
      <c r="N23" s="13">
        <f t="shared" si="0"/>
        <v>7.253950819328978</v>
      </c>
    </row>
    <row r="24" spans="1:14" ht="12.75">
      <c r="A24" s="5" t="s">
        <v>18</v>
      </c>
      <c r="B24" s="48">
        <f>+'6 Izvoz KN2'!B24/'5 Uvoz KN2'!B24*100</f>
        <v>42.642381735149094</v>
      </c>
      <c r="C24" s="48">
        <f>+'6 Izvoz KN2'!C24/'5 Uvoz KN2'!C24*100</f>
        <v>37.26942801619245</v>
      </c>
      <c r="D24" s="48">
        <f>+'6 Izvoz KN2'!D24/'5 Uvoz KN2'!D24*100</f>
        <v>34.18691759655288</v>
      </c>
      <c r="E24" s="48">
        <f>+'6 Izvoz KN2'!E24/'5 Uvoz KN2'!E24*100</f>
        <v>32.180297999031424</v>
      </c>
      <c r="F24" s="48">
        <f>+'6 Izvoz KN2'!F24/'5 Uvoz KN2'!F24*100</f>
        <v>32.0190221626867</v>
      </c>
      <c r="G24" s="48">
        <f>+'6 Izvoz KN2'!G24/'5 Uvoz KN2'!G24*100</f>
        <v>30.41322399509526</v>
      </c>
      <c r="H24" s="12"/>
      <c r="I24" s="51">
        <v>0</v>
      </c>
      <c r="J24" s="13">
        <f t="shared" si="1"/>
        <v>-12.600031940823428</v>
      </c>
      <c r="K24" s="13">
        <f t="shared" si="0"/>
        <v>-19.828780181916002</v>
      </c>
      <c r="L24" s="13">
        <f t="shared" si="0"/>
        <v>-24.53447324095883</v>
      </c>
      <c r="M24" s="13">
        <f t="shared" si="0"/>
        <v>-24.912678748677422</v>
      </c>
      <c r="N24" s="13">
        <f t="shared" si="0"/>
        <v>-28.678411576559824</v>
      </c>
    </row>
    <row r="25" spans="1:14" ht="12.75">
      <c r="A25" s="4" t="s">
        <v>19</v>
      </c>
      <c r="B25" s="48">
        <f>+'6 Izvoz KN2'!B25/'5 Uvoz KN2'!B25*100</f>
        <v>31.264030416318743</v>
      </c>
      <c r="C25" s="48">
        <f>+'6 Izvoz KN2'!C25/'5 Uvoz KN2'!C25*100</f>
        <v>31.785494558946947</v>
      </c>
      <c r="D25" s="48">
        <f>+'6 Izvoz KN2'!D25/'5 Uvoz KN2'!D25*100</f>
        <v>29.709466622648335</v>
      </c>
      <c r="E25" s="48">
        <f>+'6 Izvoz KN2'!E25/'5 Uvoz KN2'!E25*100</f>
        <v>24.418746422107443</v>
      </c>
      <c r="F25" s="48">
        <f>+'6 Izvoz KN2'!F25/'5 Uvoz KN2'!F25*100</f>
        <v>20.053205075143318</v>
      </c>
      <c r="G25" s="48">
        <f>+'6 Izvoz KN2'!G25/'5 Uvoz KN2'!G25*100</f>
        <v>18.349052620415655</v>
      </c>
      <c r="H25" s="12"/>
      <c r="I25" s="51">
        <v>0</v>
      </c>
      <c r="J25" s="13">
        <f t="shared" si="1"/>
        <v>1.667936397464672</v>
      </c>
      <c r="K25" s="13">
        <f t="shared" si="0"/>
        <v>-4.972371677514047</v>
      </c>
      <c r="L25" s="13">
        <f t="shared" si="0"/>
        <v>-21.89507847535326</v>
      </c>
      <c r="M25" s="13">
        <f t="shared" si="0"/>
        <v>-35.85854156322648</v>
      </c>
      <c r="N25" s="13">
        <f t="shared" si="0"/>
        <v>-41.3093821363541</v>
      </c>
    </row>
    <row r="26" spans="1:14" ht="12.75">
      <c r="A26" s="1" t="s">
        <v>20</v>
      </c>
      <c r="B26" s="48">
        <f>+'6 Izvoz KN2'!B26/'5 Uvoz KN2'!B26*100</f>
        <v>45.364491643860724</v>
      </c>
      <c r="C26" s="48">
        <f>+'6 Izvoz KN2'!C26/'5 Uvoz KN2'!C26*100</f>
        <v>39.22046178605954</v>
      </c>
      <c r="D26" s="48">
        <f>+'6 Izvoz KN2'!D26/'5 Uvoz KN2'!D26*100</f>
        <v>36.031337488950484</v>
      </c>
      <c r="E26" s="48">
        <f>+'6 Izvoz KN2'!E26/'5 Uvoz KN2'!E26*100</f>
        <v>35.131920614360865</v>
      </c>
      <c r="F26" s="48">
        <f>+'6 Izvoz KN2'!F26/'5 Uvoz KN2'!F26*100</f>
        <v>38.748646309698465</v>
      </c>
      <c r="G26" s="48">
        <f>+'6 Izvoz KN2'!G26/'5 Uvoz KN2'!G26*100</f>
        <v>44.00637369848345</v>
      </c>
      <c r="H26" s="12"/>
      <c r="I26" s="51">
        <v>0</v>
      </c>
      <c r="J26" s="13">
        <f t="shared" si="1"/>
        <v>-13.543698243189013</v>
      </c>
      <c r="K26" s="13">
        <f t="shared" si="0"/>
        <v>-20.573699421523912</v>
      </c>
      <c r="L26" s="13">
        <f t="shared" si="0"/>
        <v>-22.556344530060784</v>
      </c>
      <c r="M26" s="13">
        <f t="shared" si="0"/>
        <v>-14.583752830519373</v>
      </c>
      <c r="N26" s="13">
        <f t="shared" si="0"/>
        <v>-2.9937907296291115</v>
      </c>
    </row>
    <row r="27" spans="1:14" ht="12.75">
      <c r="A27" s="1" t="s">
        <v>21</v>
      </c>
      <c r="B27" s="48">
        <f>+'6 Izvoz KN2'!B27/'5 Uvoz KN2'!B27*100</f>
        <v>385.68249930898884</v>
      </c>
      <c r="C27" s="48">
        <f>+'6 Izvoz KN2'!C27/'5 Uvoz KN2'!C27*100</f>
        <v>356.43344359641696</v>
      </c>
      <c r="D27" s="48">
        <f>+'6 Izvoz KN2'!D27/'5 Uvoz KN2'!D27*100</f>
        <v>174.95613842187345</v>
      </c>
      <c r="E27" s="48">
        <f>+'6 Izvoz KN2'!E27/'5 Uvoz KN2'!E27*100</f>
        <v>120.7786262787586</v>
      </c>
      <c r="F27" s="48">
        <f>+'6 Izvoz KN2'!F27/'5 Uvoz KN2'!F27*100</f>
        <v>95.41577289225745</v>
      </c>
      <c r="G27" s="48">
        <f>+'6 Izvoz KN2'!G27/'5 Uvoz KN2'!G27*100</f>
        <v>77.92680592869044</v>
      </c>
      <c r="H27" s="12"/>
      <c r="I27" s="51">
        <v>0</v>
      </c>
      <c r="J27" s="13">
        <f t="shared" si="1"/>
        <v>-7.5837134858273885</v>
      </c>
      <c r="K27" s="13">
        <f t="shared" si="0"/>
        <v>-54.63726284305484</v>
      </c>
      <c r="L27" s="13">
        <f t="shared" si="0"/>
        <v>-68.68444212658014</v>
      </c>
      <c r="M27" s="13">
        <f t="shared" si="0"/>
        <v>-75.26053863911122</v>
      </c>
      <c r="N27" s="13">
        <f t="shared" si="0"/>
        <v>-79.79508894795366</v>
      </c>
    </row>
    <row r="28" spans="1:14" ht="12.75">
      <c r="A28" s="1" t="s">
        <v>28</v>
      </c>
      <c r="B28" s="48">
        <f>+'6 Izvoz KN2'!B28/'5 Uvoz KN2'!B28*100</f>
        <v>24.685083192520352</v>
      </c>
      <c r="C28" s="48">
        <f>+'6 Izvoz KN2'!C28/'5 Uvoz KN2'!C28*100</f>
        <v>19.937742024087513</v>
      </c>
      <c r="D28" s="48">
        <f>+'6 Izvoz KN2'!D28/'5 Uvoz KN2'!D28*100</f>
        <v>20.03931563527913</v>
      </c>
      <c r="E28" s="48">
        <f>+'6 Izvoz KN2'!E28/'5 Uvoz KN2'!E28*100</f>
        <v>24.17944130451079</v>
      </c>
      <c r="F28" s="48">
        <f>+'6 Izvoz KN2'!F28/'5 Uvoz KN2'!F28*100</f>
        <v>69.79937897344846</v>
      </c>
      <c r="G28" s="48">
        <f>+'6 Izvoz KN2'!G28/'5 Uvoz KN2'!G28*100</f>
        <v>71.50353794868188</v>
      </c>
      <c r="H28" s="12"/>
      <c r="I28" s="51">
        <v>0</v>
      </c>
      <c r="J28" s="13">
        <f t="shared" si="1"/>
        <v>-19.231619077027446</v>
      </c>
      <c r="K28" s="13">
        <f t="shared" si="0"/>
        <v>-18.82014138258566</v>
      </c>
      <c r="L28" s="13">
        <f t="shared" si="0"/>
        <v>-2.048370200197553</v>
      </c>
      <c r="M28" s="13">
        <f t="shared" si="0"/>
        <v>182.75934267297856</v>
      </c>
      <c r="N28" s="13">
        <f t="shared" si="0"/>
        <v>189.66294093895397</v>
      </c>
    </row>
    <row r="29" spans="1:14" ht="12.75">
      <c r="A29" s="1" t="s">
        <v>22</v>
      </c>
      <c r="B29" s="48">
        <f>+'6 Izvoz KN2'!B29/'5 Uvoz KN2'!B29*100</f>
        <v>53.01555231163216</v>
      </c>
      <c r="C29" s="48">
        <f>+'6 Izvoz KN2'!C29/'5 Uvoz KN2'!C29*100</f>
        <v>65.84150152757907</v>
      </c>
      <c r="D29" s="48">
        <f>+'6 Izvoz KN2'!D29/'5 Uvoz KN2'!D29*100</f>
        <v>18.42679034062762</v>
      </c>
      <c r="E29" s="48">
        <f>+'6 Izvoz KN2'!E29/'5 Uvoz KN2'!E29*100</f>
        <v>0.44035403044714067</v>
      </c>
      <c r="F29" s="48">
        <f>+'6 Izvoz KN2'!F29/'5 Uvoz KN2'!F29*100</f>
        <v>0.9481899551761149</v>
      </c>
      <c r="G29" s="48">
        <f>+'6 Izvoz KN2'!G29/'5 Uvoz KN2'!G29*100</f>
        <v>0.09179794595490894</v>
      </c>
      <c r="H29" s="12"/>
      <c r="I29" s="51">
        <v>0</v>
      </c>
      <c r="J29" s="13">
        <f t="shared" si="1"/>
        <v>24.19280504813824</v>
      </c>
      <c r="K29" s="13">
        <f t="shared" si="0"/>
        <v>-65.24267024077652</v>
      </c>
      <c r="L29" s="13">
        <f t="shared" si="0"/>
        <v>-99.16938707370493</v>
      </c>
      <c r="M29" s="13">
        <f t="shared" si="0"/>
        <v>-98.21148716964687</v>
      </c>
      <c r="N29" s="13">
        <f t="shared" si="0"/>
        <v>-99.82684713833535</v>
      </c>
    </row>
    <row r="30" spans="2:14" ht="12.75">
      <c r="B30" s="48"/>
      <c r="C30" s="48"/>
      <c r="D30" s="48"/>
      <c r="E30" s="48"/>
      <c r="F30" s="48"/>
      <c r="G30" s="48"/>
      <c r="H30" s="12"/>
      <c r="I30" s="51"/>
      <c r="J30" s="13"/>
      <c r="K30" s="13"/>
      <c r="L30" s="13"/>
      <c r="M30" s="13"/>
      <c r="N30" s="13"/>
    </row>
    <row r="31" spans="1:14" ht="12.75">
      <c r="A31" s="7" t="s">
        <v>23</v>
      </c>
      <c r="B31" s="48">
        <f>+'6 Izvoz KN2'!B31/'5 Uvoz KN2'!B31*100</f>
        <v>100.5126273474325</v>
      </c>
      <c r="C31" s="48">
        <f>+'6 Izvoz KN2'!C31/'5 Uvoz KN2'!C31*100</f>
        <v>105.8580244364405</v>
      </c>
      <c r="D31" s="48">
        <f>+'6 Izvoz KN2'!D31/'5 Uvoz KN2'!D31*100</f>
        <v>79.6690701630986</v>
      </c>
      <c r="E31" s="48">
        <f>+'6 Izvoz KN2'!E31/'5 Uvoz KN2'!E31*100</f>
        <v>66.66120742486711</v>
      </c>
      <c r="F31" s="48">
        <f>+'6 Izvoz KN2'!F31/'5 Uvoz KN2'!F31*100</f>
        <v>72.40482844218666</v>
      </c>
      <c r="G31" s="48">
        <f>+'6 Izvoz KN2'!G31/'5 Uvoz KN2'!G31*100</f>
        <v>69.33205188636066</v>
      </c>
      <c r="H31" s="12"/>
      <c r="I31" s="51">
        <v>0</v>
      </c>
      <c r="J31" s="13">
        <f t="shared" si="1"/>
        <v>5.31813487526405</v>
      </c>
      <c r="K31" s="13">
        <f t="shared" si="0"/>
        <v>-20.737252357642532</v>
      </c>
      <c r="L31" s="13">
        <f t="shared" si="0"/>
        <v>-33.67877332024601</v>
      </c>
      <c r="M31" s="13">
        <f t="shared" si="0"/>
        <v>-27.964445510003713</v>
      </c>
      <c r="N31" s="13">
        <f t="shared" si="0"/>
        <v>-31.021550509562232</v>
      </c>
    </row>
    <row r="32" spans="1:14" ht="12.75">
      <c r="A32" s="8" t="s">
        <v>24</v>
      </c>
      <c r="B32" s="48">
        <f>+'6 Izvoz KN2'!B32/'5 Uvoz KN2'!B32*100</f>
        <v>11.83713017049044</v>
      </c>
      <c r="C32" s="48">
        <f>+'6 Izvoz KN2'!C32/'5 Uvoz KN2'!C32*100</f>
        <v>14.407168695039493</v>
      </c>
      <c r="D32" s="48">
        <f>+'6 Izvoz KN2'!D32/'5 Uvoz KN2'!D32*100</f>
        <v>11.942172964240337</v>
      </c>
      <c r="E32" s="48">
        <f>+'6 Izvoz KN2'!E32/'5 Uvoz KN2'!E32*100</f>
        <v>19.729029257040906</v>
      </c>
      <c r="F32" s="48">
        <f>+'6 Izvoz KN2'!F32/'5 Uvoz KN2'!F32*100</f>
        <v>15.623624998845278</v>
      </c>
      <c r="G32" s="48">
        <f>+'6 Izvoz KN2'!G32/'5 Uvoz KN2'!G32*100</f>
        <v>19.65105392220383</v>
      </c>
      <c r="H32" s="12"/>
      <c r="I32" s="51">
        <v>0</v>
      </c>
      <c r="J32" s="13">
        <f t="shared" si="1"/>
        <v>21.71166902393344</v>
      </c>
      <c r="K32" s="13">
        <f t="shared" si="0"/>
        <v>0.8874008500114599</v>
      </c>
      <c r="L32" s="13">
        <f t="shared" si="0"/>
        <v>66.67071302658056</v>
      </c>
      <c r="M32" s="13">
        <f t="shared" si="0"/>
        <v>31.988284101111276</v>
      </c>
      <c r="N32" s="13">
        <f t="shared" si="0"/>
        <v>66.01197789640966</v>
      </c>
    </row>
    <row r="33" spans="1:14" ht="12.75">
      <c r="A33" s="9" t="s">
        <v>25</v>
      </c>
      <c r="B33" s="48">
        <f>+'6 Izvoz KN2'!B33/'5 Uvoz KN2'!B33*100</f>
        <v>20.462234696755495</v>
      </c>
      <c r="C33" s="48">
        <f>+'6 Izvoz KN2'!C33/'5 Uvoz KN2'!C33*100</f>
        <v>18.11204263310631</v>
      </c>
      <c r="D33" s="48">
        <f>+'6 Izvoz KN2'!D33/'5 Uvoz KN2'!D33*100</f>
        <v>16.843090184138052</v>
      </c>
      <c r="E33" s="48">
        <f>+'6 Izvoz KN2'!E33/'5 Uvoz KN2'!E33*100</f>
        <v>20.640791784069847</v>
      </c>
      <c r="F33" s="48">
        <f>+'6 Izvoz KN2'!F33/'5 Uvoz KN2'!F33*100</f>
        <v>20.920806701539775</v>
      </c>
      <c r="G33" s="48">
        <f>+'6 Izvoz KN2'!G33/'5 Uvoz KN2'!G33*100</f>
        <v>16.98544252368626</v>
      </c>
      <c r="H33" s="12"/>
      <c r="I33" s="51">
        <v>0</v>
      </c>
      <c r="J33" s="13">
        <f t="shared" si="1"/>
        <v>-11.48551025085169</v>
      </c>
      <c r="K33" s="13">
        <f t="shared" si="0"/>
        <v>-17.68694654446172</v>
      </c>
      <c r="L33" s="13">
        <f t="shared" si="0"/>
        <v>0.8726177270494588</v>
      </c>
      <c r="M33" s="13">
        <f t="shared" si="0"/>
        <v>2.24106512108861</v>
      </c>
      <c r="N33" s="13">
        <f t="shared" si="0"/>
        <v>-16.991263293546893</v>
      </c>
    </row>
    <row r="34" spans="2:14" ht="12.75">
      <c r="B34" s="48"/>
      <c r="C34" s="48"/>
      <c r="D34" s="48"/>
      <c r="E34" s="48"/>
      <c r="F34" s="48"/>
      <c r="G34" s="48"/>
      <c r="H34" s="12"/>
      <c r="I34" s="51"/>
      <c r="J34" s="13"/>
      <c r="K34" s="13"/>
      <c r="L34" s="13"/>
      <c r="M34" s="13"/>
      <c r="N34" s="13"/>
    </row>
    <row r="35" spans="1:14" ht="12.75">
      <c r="A35" s="17" t="s">
        <v>26</v>
      </c>
      <c r="B35" s="105">
        <f>+'6 Izvoz KN2'!B35/'5 Uvoz KN2'!B35*100</f>
        <v>53.677569938880254</v>
      </c>
      <c r="C35" s="105">
        <f>+'6 Izvoz KN2'!C35/'5 Uvoz KN2'!C35*100</f>
        <v>52.170637917887284</v>
      </c>
      <c r="D35" s="105">
        <f>+'6 Izvoz KN2'!D35/'5 Uvoz KN2'!D35*100</f>
        <v>40.220381874550995</v>
      </c>
      <c r="E35" s="105">
        <f>+'6 Izvoz KN2'!E35/'5 Uvoz KN2'!E35*100</f>
        <v>40.67134955794847</v>
      </c>
      <c r="F35" s="105">
        <f>+'6 Izvoz KN2'!F35/'5 Uvoz KN2'!F35*100</f>
        <v>43.928611364328475</v>
      </c>
      <c r="G35" s="105">
        <f>+'6 Izvoz KN2'!G35/'5 Uvoz KN2'!G35*100</f>
        <v>44.11894184199029</v>
      </c>
      <c r="H35" s="21"/>
      <c r="I35" s="95">
        <v>0</v>
      </c>
      <c r="J35" s="20">
        <f t="shared" si="1"/>
        <v>-2.80737749996662</v>
      </c>
      <c r="K35" s="20">
        <f t="shared" si="0"/>
        <v>-25.070412240442764</v>
      </c>
      <c r="L35" s="20">
        <f t="shared" si="0"/>
        <v>-24.23027047562188</v>
      </c>
      <c r="M35" s="20">
        <f t="shared" si="0"/>
        <v>-18.16207139341887</v>
      </c>
      <c r="N35" s="20">
        <f>+G35/$B35*100-100</f>
        <v>-17.807490368460904</v>
      </c>
    </row>
    <row r="37" ht="12.75">
      <c r="A37" t="s">
        <v>59</v>
      </c>
    </row>
    <row r="39" spans="1:2" ht="12.75">
      <c r="A39" s="11" t="s">
        <v>168</v>
      </c>
      <c r="B39" s="11" t="s">
        <v>141</v>
      </c>
    </row>
    <row r="41" spans="1:14" ht="12.75">
      <c r="A41" s="27"/>
      <c r="B41" s="28">
        <v>2002</v>
      </c>
      <c r="C41" s="28">
        <v>2003</v>
      </c>
      <c r="D41" s="28">
        <v>2004</v>
      </c>
      <c r="E41" s="28">
        <v>2005</v>
      </c>
      <c r="F41" s="28">
        <v>2006</v>
      </c>
      <c r="G41" s="28">
        <v>2007</v>
      </c>
      <c r="H41" s="29"/>
      <c r="I41" s="28">
        <v>2002</v>
      </c>
      <c r="J41" s="28">
        <v>2003</v>
      </c>
      <c r="K41" s="28">
        <v>2004</v>
      </c>
      <c r="L41" s="28">
        <v>2005</v>
      </c>
      <c r="M41" s="28">
        <v>2006</v>
      </c>
      <c r="N41" s="28">
        <v>2007</v>
      </c>
    </row>
    <row r="42" spans="1:14" ht="12.75">
      <c r="A42" s="30"/>
      <c r="B42" s="30"/>
      <c r="C42" s="30"/>
      <c r="D42" s="30"/>
      <c r="E42" s="30"/>
      <c r="F42" s="30"/>
      <c r="G42" s="31" t="s">
        <v>29</v>
      </c>
      <c r="H42" s="30"/>
      <c r="I42" s="30"/>
      <c r="J42" s="30"/>
      <c r="K42" s="30"/>
      <c r="L42" s="30"/>
      <c r="M42" s="30"/>
      <c r="N42" s="31" t="s">
        <v>151</v>
      </c>
    </row>
    <row r="44" spans="1:14" ht="12.75">
      <c r="A44" s="2" t="s">
        <v>15</v>
      </c>
      <c r="B44" s="48">
        <v>293.3646255472629</v>
      </c>
      <c r="C44" s="48">
        <v>312.4298533951378</v>
      </c>
      <c r="D44" s="48">
        <v>250.8927137276206</v>
      </c>
      <c r="E44" s="48">
        <v>215.38237307678307</v>
      </c>
      <c r="F44" s="48">
        <v>189.24429130804174</v>
      </c>
      <c r="G44" s="48">
        <v>134.534156484942</v>
      </c>
      <c r="H44" s="12"/>
      <c r="I44" s="51">
        <v>0</v>
      </c>
      <c r="J44" s="13">
        <v>6.49881621286454</v>
      </c>
      <c r="K44" s="13">
        <v>-14.477516415079776</v>
      </c>
      <c r="L44" s="13">
        <v>-26.58202307964237</v>
      </c>
      <c r="M44" s="13">
        <v>-35.491782298219434</v>
      </c>
      <c r="N44" s="13">
        <v>-54.140975165641535</v>
      </c>
    </row>
    <row r="45" spans="1:14" ht="12.75">
      <c r="A45" s="2" t="s">
        <v>0</v>
      </c>
      <c r="B45" s="48">
        <v>141.39365386544364</v>
      </c>
      <c r="C45" s="48">
        <v>58.55649160287768</v>
      </c>
      <c r="D45" s="48">
        <v>24.469126683711345</v>
      </c>
      <c r="E45" s="48">
        <v>40.909301609909555</v>
      </c>
      <c r="F45" s="48">
        <v>124.01635581656787</v>
      </c>
      <c r="G45" s="48">
        <v>133.49131340578796</v>
      </c>
      <c r="H45" s="12"/>
      <c r="I45" s="51">
        <v>0</v>
      </c>
      <c r="J45" s="13">
        <v>-58.586195347492335</v>
      </c>
      <c r="K45" s="13">
        <v>-82.69432466396461</v>
      </c>
      <c r="L45" s="13">
        <v>-71.06708788441055</v>
      </c>
      <c r="M45" s="13">
        <v>-12.290012722503633</v>
      </c>
      <c r="N45" s="13">
        <v>-5.588893308589277</v>
      </c>
    </row>
    <row r="46" spans="1:14" ht="12.75">
      <c r="A46" s="1" t="s">
        <v>3</v>
      </c>
      <c r="B46" s="48">
        <v>316.16324567705095</v>
      </c>
      <c r="C46" s="48">
        <v>279.7569069482856</v>
      </c>
      <c r="D46" s="48">
        <v>195.20667862465945</v>
      </c>
      <c r="E46" s="48">
        <v>141.15669559593886</v>
      </c>
      <c r="F46" s="48">
        <v>124.72841806565486</v>
      </c>
      <c r="G46" s="48">
        <v>122.91848174386955</v>
      </c>
      <c r="H46" s="12"/>
      <c r="I46" s="51">
        <v>0</v>
      </c>
      <c r="J46" s="13">
        <v>-11.515044593751767</v>
      </c>
      <c r="K46" s="13">
        <v>-38.25763073546638</v>
      </c>
      <c r="L46" s="13">
        <v>-55.353224156825235</v>
      </c>
      <c r="M46" s="13">
        <v>-60.54936183408861</v>
      </c>
      <c r="N46" s="13">
        <v>-61.12183075529715</v>
      </c>
    </row>
    <row r="47" spans="1:14" ht="12.75">
      <c r="A47" s="1" t="s">
        <v>11</v>
      </c>
      <c r="B47" s="48">
        <v>100.65497453210057</v>
      </c>
      <c r="C47" s="48">
        <v>102.32582345886665</v>
      </c>
      <c r="D47" s="48">
        <v>84.17246155217187</v>
      </c>
      <c r="E47" s="48">
        <v>74.55041217929815</v>
      </c>
      <c r="F47" s="48">
        <v>86.106585483889</v>
      </c>
      <c r="G47" s="48">
        <v>121.41803544071179</v>
      </c>
      <c r="H47" s="12"/>
      <c r="I47" s="51">
        <v>0</v>
      </c>
      <c r="J47" s="13">
        <v>1.6599765034297747</v>
      </c>
      <c r="K47" s="13">
        <v>-16.375259202586307</v>
      </c>
      <c r="L47" s="13">
        <v>-25.934696694476074</v>
      </c>
      <c r="M47" s="13">
        <v>-14.453720857653025</v>
      </c>
      <c r="N47" s="13">
        <v>20.62795306951226</v>
      </c>
    </row>
    <row r="48" spans="1:14" ht="12.75">
      <c r="A48" s="1" t="s">
        <v>21</v>
      </c>
      <c r="B48" s="48">
        <v>385.68249930898884</v>
      </c>
      <c r="C48" s="48">
        <v>356.43344359641696</v>
      </c>
      <c r="D48" s="48">
        <v>174.95613842187345</v>
      </c>
      <c r="E48" s="48">
        <v>120.7786262787586</v>
      </c>
      <c r="F48" s="48">
        <v>95.41577289225745</v>
      </c>
      <c r="G48" s="48">
        <v>77.92680592869044</v>
      </c>
      <c r="H48" s="12"/>
      <c r="I48" s="51">
        <v>0</v>
      </c>
      <c r="J48" s="13">
        <v>-7.5837134858273885</v>
      </c>
      <c r="K48" s="13">
        <v>-54.63726284305484</v>
      </c>
      <c r="L48" s="13">
        <v>-68.68444212658014</v>
      </c>
      <c r="M48" s="13">
        <v>-75.26053863911122</v>
      </c>
      <c r="N48" s="13">
        <v>-79.79508894795366</v>
      </c>
    </row>
    <row r="49" spans="1:14" ht="12.75">
      <c r="A49" s="1" t="s">
        <v>28</v>
      </c>
      <c r="B49" s="48">
        <v>24.685083192520352</v>
      </c>
      <c r="C49" s="48">
        <v>19.937742024087513</v>
      </c>
      <c r="D49" s="48">
        <v>20.03931563527913</v>
      </c>
      <c r="E49" s="48">
        <v>24.17944130451079</v>
      </c>
      <c r="F49" s="48">
        <v>69.79937897344846</v>
      </c>
      <c r="G49" s="48">
        <v>71.50353794868188</v>
      </c>
      <c r="H49" s="12"/>
      <c r="I49" s="51">
        <v>0</v>
      </c>
      <c r="J49" s="13">
        <v>-19.231619077027446</v>
      </c>
      <c r="K49" s="13">
        <v>-18.82014138258566</v>
      </c>
      <c r="L49" s="13">
        <v>-2.048370200197553</v>
      </c>
      <c r="M49" s="13">
        <v>182.75934267297856</v>
      </c>
      <c r="N49" s="13">
        <v>189.66294093895397</v>
      </c>
    </row>
    <row r="50" spans="1:14" ht="12.75">
      <c r="A50" s="1" t="s">
        <v>12</v>
      </c>
      <c r="B50" s="48">
        <v>34.0291562829682</v>
      </c>
      <c r="C50" s="48">
        <v>50.16600294431049</v>
      </c>
      <c r="D50" s="48">
        <v>31.105185943599032</v>
      </c>
      <c r="E50" s="48">
        <v>33.234300470960555</v>
      </c>
      <c r="F50" s="48">
        <v>50.60766156599652</v>
      </c>
      <c r="G50" s="48">
        <v>59.66567391030354</v>
      </c>
      <c r="H50" s="12"/>
      <c r="I50" s="51">
        <v>0</v>
      </c>
      <c r="J50" s="13">
        <v>47.420648714170085</v>
      </c>
      <c r="K50" s="13">
        <v>-8.592544331851784</v>
      </c>
      <c r="L50" s="13">
        <v>-2.3358081681427905</v>
      </c>
      <c r="M50" s="13">
        <v>48.71853167669033</v>
      </c>
      <c r="N50" s="13">
        <v>75.33691818320682</v>
      </c>
    </row>
    <row r="51" spans="1:14" ht="12.75">
      <c r="A51" s="1" t="s">
        <v>16</v>
      </c>
      <c r="B51" s="48">
        <v>48.5609542130579</v>
      </c>
      <c r="C51" s="48">
        <v>45.011426443316154</v>
      </c>
      <c r="D51" s="48">
        <v>52.81330910276311</v>
      </c>
      <c r="E51" s="48">
        <v>87.19609553834078</v>
      </c>
      <c r="F51" s="48">
        <v>74.76290378381174</v>
      </c>
      <c r="G51" s="48">
        <v>52.302535703876416</v>
      </c>
      <c r="H51" s="12"/>
      <c r="I51" s="51">
        <v>0</v>
      </c>
      <c r="J51" s="13">
        <v>-7.309427558133294</v>
      </c>
      <c r="K51" s="13">
        <v>8.756736679943074</v>
      </c>
      <c r="L51" s="13">
        <v>79.5600950421481</v>
      </c>
      <c r="M51" s="13">
        <v>53.95682600427199</v>
      </c>
      <c r="N51" s="13">
        <v>7.704917564845573</v>
      </c>
    </row>
    <row r="52" spans="1:14" ht="12.75">
      <c r="A52" s="1" t="s">
        <v>20</v>
      </c>
      <c r="B52" s="48">
        <v>45.364491643860724</v>
      </c>
      <c r="C52" s="48">
        <v>39.22046178605954</v>
      </c>
      <c r="D52" s="48">
        <v>36.031337488950484</v>
      </c>
      <c r="E52" s="48">
        <v>35.131920614360865</v>
      </c>
      <c r="F52" s="48">
        <v>38.748646309698465</v>
      </c>
      <c r="G52" s="48">
        <v>44.00637369848345</v>
      </c>
      <c r="H52" s="12"/>
      <c r="I52" s="51">
        <v>0</v>
      </c>
      <c r="J52" s="13">
        <v>-13.543698243189013</v>
      </c>
      <c r="K52" s="13">
        <v>-20.573699421523912</v>
      </c>
      <c r="L52" s="13">
        <v>-22.556344530060784</v>
      </c>
      <c r="M52" s="13">
        <v>-14.583752830519373</v>
      </c>
      <c r="N52" s="13">
        <v>-2.9937907296291115</v>
      </c>
    </row>
    <row r="53" spans="1:14" ht="12.75">
      <c r="A53" s="2" t="s">
        <v>1</v>
      </c>
      <c r="B53" s="48">
        <v>47.07891710728646</v>
      </c>
      <c r="C53" s="48">
        <v>56.37686024043468</v>
      </c>
      <c r="D53" s="48">
        <v>45.93184473623369</v>
      </c>
      <c r="E53" s="48">
        <v>36.08888168413456</v>
      </c>
      <c r="F53" s="48">
        <v>34.92839964361289</v>
      </c>
      <c r="G53" s="48">
        <v>41.68277467742726</v>
      </c>
      <c r="H53" s="12"/>
      <c r="I53" s="51">
        <v>0</v>
      </c>
      <c r="J53" s="13">
        <v>19.749696264167397</v>
      </c>
      <c r="K53" s="13">
        <v>-2.4364884358719365</v>
      </c>
      <c r="L53" s="13">
        <v>-23.343857714711447</v>
      </c>
      <c r="M53" s="13">
        <v>-25.80882953612587</v>
      </c>
      <c r="N53" s="13">
        <v>-11.461908559965636</v>
      </c>
    </row>
    <row r="54" spans="1:14" ht="12.75">
      <c r="A54" s="5" t="s">
        <v>18</v>
      </c>
      <c r="B54" s="48">
        <v>42.642381735149094</v>
      </c>
      <c r="C54" s="48">
        <v>37.26942801619245</v>
      </c>
      <c r="D54" s="48">
        <v>34.18691759655288</v>
      </c>
      <c r="E54" s="48">
        <v>32.180297999031424</v>
      </c>
      <c r="F54" s="48">
        <v>32.0190221626867</v>
      </c>
      <c r="G54" s="48">
        <v>30.41322399509526</v>
      </c>
      <c r="H54" s="12"/>
      <c r="I54" s="51">
        <v>0</v>
      </c>
      <c r="J54" s="13">
        <v>-12.600031940823428</v>
      </c>
      <c r="K54" s="13">
        <v>-19.828780181916002</v>
      </c>
      <c r="L54" s="13">
        <v>-24.53447324095883</v>
      </c>
      <c r="M54" s="13">
        <v>-24.912678748677422</v>
      </c>
      <c r="N54" s="13">
        <v>-28.678411576559824</v>
      </c>
    </row>
    <row r="55" spans="1:14" ht="12.75">
      <c r="A55" s="4" t="s">
        <v>7</v>
      </c>
      <c r="B55" s="48">
        <v>6.278934298455462</v>
      </c>
      <c r="C55" s="48">
        <v>12.070085354369766</v>
      </c>
      <c r="D55" s="48">
        <v>8.333445736213802</v>
      </c>
      <c r="E55" s="48">
        <v>24.891147333105877</v>
      </c>
      <c r="F55" s="48">
        <v>19.8735463987642</v>
      </c>
      <c r="G55" s="48">
        <v>28.6698791878042</v>
      </c>
      <c r="H55" s="12"/>
      <c r="I55" s="51">
        <v>0</v>
      </c>
      <c r="J55" s="13">
        <v>92.23143260694502</v>
      </c>
      <c r="K55" s="13">
        <v>32.720702910742745</v>
      </c>
      <c r="L55" s="13">
        <v>296.42312134447377</v>
      </c>
      <c r="M55" s="13">
        <v>216.51145646886033</v>
      </c>
      <c r="N55" s="13">
        <v>356.6042233449811</v>
      </c>
    </row>
    <row r="56" spans="1:14" ht="12.75">
      <c r="A56" s="1" t="s">
        <v>14</v>
      </c>
      <c r="B56" s="48">
        <v>24.01028562154878</v>
      </c>
      <c r="C56" s="48">
        <v>17.43261631271929</v>
      </c>
      <c r="D56" s="48">
        <v>15.119780397103133</v>
      </c>
      <c r="E56" s="48">
        <v>17.112357222305825</v>
      </c>
      <c r="F56" s="48">
        <v>14.332744654862688</v>
      </c>
      <c r="G56" s="48">
        <v>24.48695169366563</v>
      </c>
      <c r="H56" s="12"/>
      <c r="I56" s="51">
        <v>0</v>
      </c>
      <c r="J56" s="13">
        <v>-27.395214752989673</v>
      </c>
      <c r="K56" s="13">
        <v>-37.02790281039633</v>
      </c>
      <c r="L56" s="13">
        <v>-28.729055988622605</v>
      </c>
      <c r="M56" s="13">
        <v>-40.30581359682235</v>
      </c>
      <c r="N56" s="13">
        <v>1.9852578167127461</v>
      </c>
    </row>
    <row r="57" spans="1:14" ht="12.75">
      <c r="A57" s="4" t="s">
        <v>19</v>
      </c>
      <c r="B57" s="48">
        <v>31.264030416318743</v>
      </c>
      <c r="C57" s="48">
        <v>31.785494558946947</v>
      </c>
      <c r="D57" s="48">
        <v>29.709466622648335</v>
      </c>
      <c r="E57" s="48">
        <v>24.418746422107443</v>
      </c>
      <c r="F57" s="48">
        <v>20.053205075143318</v>
      </c>
      <c r="G57" s="48">
        <v>18.349052620415655</v>
      </c>
      <c r="H57" s="12"/>
      <c r="I57" s="51">
        <v>0</v>
      </c>
      <c r="J57" s="13">
        <v>1.667936397464672</v>
      </c>
      <c r="K57" s="13">
        <v>-4.972371677514047</v>
      </c>
      <c r="L57" s="13">
        <v>-21.89507847535326</v>
      </c>
      <c r="M57" s="13">
        <v>-35.85854156322648</v>
      </c>
      <c r="N57" s="13">
        <v>-41.3093821363541</v>
      </c>
    </row>
    <row r="58" spans="1:14" ht="12.75">
      <c r="A58" s="1" t="s">
        <v>17</v>
      </c>
      <c r="B58" s="48">
        <v>12.102649606175039</v>
      </c>
      <c r="C58" s="48">
        <v>14.38819262303506</v>
      </c>
      <c r="D58" s="48">
        <v>17.325005828260405</v>
      </c>
      <c r="E58" s="48">
        <v>17.074348168746635</v>
      </c>
      <c r="F58" s="48">
        <v>14.340669115661624</v>
      </c>
      <c r="G58" s="48">
        <v>12.980569856442688</v>
      </c>
      <c r="H58" s="12"/>
      <c r="I58" s="51">
        <v>0</v>
      </c>
      <c r="J58" s="13">
        <v>18.884649983536562</v>
      </c>
      <c r="K58" s="13">
        <v>43.15051986154177</v>
      </c>
      <c r="L58" s="13">
        <v>41.07942247650405</v>
      </c>
      <c r="M58" s="13">
        <v>18.491979709506737</v>
      </c>
      <c r="N58" s="13">
        <v>7.253950819328978</v>
      </c>
    </row>
    <row r="59" spans="1:14" ht="12.75">
      <c r="A59" s="1" t="s">
        <v>5</v>
      </c>
      <c r="B59" s="48">
        <v>6.645470092501333</v>
      </c>
      <c r="C59" s="48">
        <v>8.979464796327788</v>
      </c>
      <c r="D59" s="48">
        <v>11.041880635107626</v>
      </c>
      <c r="E59" s="48">
        <v>9.268948468664993</v>
      </c>
      <c r="F59" s="48">
        <v>10.981271355727095</v>
      </c>
      <c r="G59" s="48">
        <v>12.75556610498689</v>
      </c>
      <c r="H59" s="12"/>
      <c r="I59" s="51">
        <v>0</v>
      </c>
      <c r="J59" s="13">
        <v>35.121589162820925</v>
      </c>
      <c r="K59" s="13">
        <v>66.15650181869225</v>
      </c>
      <c r="L59" s="13">
        <v>39.47769442411547</v>
      </c>
      <c r="M59" s="13">
        <v>65.24446281261916</v>
      </c>
      <c r="N59" s="13">
        <v>91.94377414142778</v>
      </c>
    </row>
    <row r="60" spans="1:14" ht="12.75">
      <c r="A60" s="2" t="s">
        <v>4</v>
      </c>
      <c r="B60" s="48">
        <v>4.137240221507074</v>
      </c>
      <c r="C60" s="48">
        <v>4.9879160236438285</v>
      </c>
      <c r="D60" s="48">
        <v>9.543426054286654</v>
      </c>
      <c r="E60" s="48">
        <v>11.417704372595967</v>
      </c>
      <c r="F60" s="48">
        <v>8.7226216942271</v>
      </c>
      <c r="G60" s="48">
        <v>12.108398347316612</v>
      </c>
      <c r="H60" s="12"/>
      <c r="I60" s="51">
        <v>0</v>
      </c>
      <c r="J60" s="13">
        <v>20.561431209978863</v>
      </c>
      <c r="K60" s="13">
        <v>130.67130607200434</v>
      </c>
      <c r="L60" s="13">
        <v>175.97392854400982</v>
      </c>
      <c r="M60" s="13">
        <v>110.83188858319923</v>
      </c>
      <c r="N60" s="13">
        <v>192.66848669729603</v>
      </c>
    </row>
    <row r="61" spans="1:14" ht="12.75">
      <c r="A61" s="1" t="s">
        <v>13</v>
      </c>
      <c r="B61" s="48">
        <v>48.635484426967295</v>
      </c>
      <c r="C61" s="48">
        <v>29.535770846243892</v>
      </c>
      <c r="D61" s="48">
        <v>32.96975796672649</v>
      </c>
      <c r="E61" s="48">
        <v>19.205508182244667</v>
      </c>
      <c r="F61" s="48">
        <v>18.602963011845446</v>
      </c>
      <c r="G61" s="48">
        <v>11.926527800520608</v>
      </c>
      <c r="H61" s="12"/>
      <c r="I61" s="51">
        <v>0</v>
      </c>
      <c r="J61" s="13">
        <v>-39.27114905045139</v>
      </c>
      <c r="K61" s="13">
        <v>-32.21048714702327</v>
      </c>
      <c r="L61" s="13">
        <v>-60.511325406690844</v>
      </c>
      <c r="M61" s="13">
        <v>-61.75022572298978</v>
      </c>
      <c r="N61" s="13">
        <v>-75.47772384496366</v>
      </c>
    </row>
    <row r="62" spans="1:14" ht="12.75">
      <c r="A62" s="1" t="s">
        <v>8</v>
      </c>
      <c r="B62" s="48">
        <v>10.567149135855816</v>
      </c>
      <c r="C62" s="48">
        <v>12.671792093327042</v>
      </c>
      <c r="D62" s="48">
        <v>10.494953345131965</v>
      </c>
      <c r="E62" s="48">
        <v>11.300799502005916</v>
      </c>
      <c r="F62" s="48">
        <v>12.78441792214923</v>
      </c>
      <c r="G62" s="48">
        <v>10.821992623291528</v>
      </c>
      <c r="H62" s="12"/>
      <c r="I62" s="51">
        <v>0</v>
      </c>
      <c r="J62" s="13">
        <v>19.91684730113137</v>
      </c>
      <c r="K62" s="13">
        <v>-0.6832097266317589</v>
      </c>
      <c r="L62" s="13">
        <v>6.942746399411746</v>
      </c>
      <c r="M62" s="13">
        <v>20.982658215449135</v>
      </c>
      <c r="N62" s="13">
        <v>2.411657904694394</v>
      </c>
    </row>
    <row r="63" spans="1:14" ht="12.75">
      <c r="A63" s="4" t="s">
        <v>6</v>
      </c>
      <c r="B63" s="48">
        <v>2.0825087436187895</v>
      </c>
      <c r="C63" s="48">
        <v>2.4492090248096248</v>
      </c>
      <c r="D63" s="48">
        <v>2.7385666685356</v>
      </c>
      <c r="E63" s="48">
        <v>7.339707875828258</v>
      </c>
      <c r="F63" s="48">
        <v>6.684238947956681</v>
      </c>
      <c r="G63" s="48">
        <v>8.62162832830672</v>
      </c>
      <c r="H63" s="12"/>
      <c r="I63" s="51">
        <v>0</v>
      </c>
      <c r="J63" s="13">
        <v>17.608583028257428</v>
      </c>
      <c r="K63" s="13">
        <v>31.503249478644392</v>
      </c>
      <c r="L63" s="13">
        <v>252.44547703910223</v>
      </c>
      <c r="M63" s="13">
        <v>220.97051061314795</v>
      </c>
      <c r="N63" s="13">
        <v>314.0020230275172</v>
      </c>
    </row>
    <row r="64" spans="1:14" ht="12.75">
      <c r="A64" s="1" t="s">
        <v>2</v>
      </c>
      <c r="B64" s="48">
        <v>2.4813236975741257</v>
      </c>
      <c r="C64" s="48">
        <v>4.438878567256141</v>
      </c>
      <c r="D64" s="48">
        <v>5.768969102674729</v>
      </c>
      <c r="E64" s="48">
        <v>8.423645257244218</v>
      </c>
      <c r="F64" s="48">
        <v>9.16082859699322</v>
      </c>
      <c r="G64" s="48">
        <v>8.470396948599252</v>
      </c>
      <c r="H64" s="12"/>
      <c r="I64" s="51">
        <v>0</v>
      </c>
      <c r="J64" s="13">
        <v>78.89155580933777</v>
      </c>
      <c r="K64" s="13">
        <v>132.49562756825242</v>
      </c>
      <c r="L64" s="13">
        <v>239.48191707029684</v>
      </c>
      <c r="M64" s="13">
        <v>269.1911944398602</v>
      </c>
      <c r="N64" s="13">
        <v>241.36606025567573</v>
      </c>
    </row>
    <row r="65" spans="1:14" ht="12.75">
      <c r="A65" s="5" t="s">
        <v>9</v>
      </c>
      <c r="B65" s="48">
        <v>3.7236372157812343</v>
      </c>
      <c r="C65" s="48">
        <v>3.4536056136199047</v>
      </c>
      <c r="D65" s="48">
        <v>3.709353418463649</v>
      </c>
      <c r="E65" s="48">
        <v>9.22024742185375</v>
      </c>
      <c r="F65" s="48">
        <v>12.254598880464595</v>
      </c>
      <c r="G65" s="48">
        <v>7.8322028839228075</v>
      </c>
      <c r="H65" s="12"/>
      <c r="I65" s="51">
        <v>0</v>
      </c>
      <c r="J65" s="13">
        <v>-7.251823593794327</v>
      </c>
      <c r="K65" s="13">
        <v>-0.3835979847083024</v>
      </c>
      <c r="L65" s="13">
        <v>147.6140098390145</v>
      </c>
      <c r="M65" s="13">
        <v>229.10292196372114</v>
      </c>
      <c r="N65" s="13">
        <v>110.33743165765358</v>
      </c>
    </row>
    <row r="66" spans="1:14" ht="12.75">
      <c r="A66" s="5" t="s">
        <v>10</v>
      </c>
      <c r="B66" s="48">
        <v>5.998892516337765</v>
      </c>
      <c r="C66" s="48">
        <v>6.434373421213989</v>
      </c>
      <c r="D66" s="48">
        <v>7.063795139525357</v>
      </c>
      <c r="E66" s="48">
        <v>6.383228345976036</v>
      </c>
      <c r="F66" s="48">
        <v>5.294919210564028</v>
      </c>
      <c r="G66" s="48">
        <v>4.514994686417868</v>
      </c>
      <c r="H66" s="12"/>
      <c r="I66" s="51">
        <v>0</v>
      </c>
      <c r="J66" s="13">
        <v>7.2593550174504315</v>
      </c>
      <c r="K66" s="13">
        <v>17.751653664195004</v>
      </c>
      <c r="L66" s="13">
        <v>6.406779727950564</v>
      </c>
      <c r="M66" s="13">
        <v>-11.735054493083368</v>
      </c>
      <c r="N66" s="13">
        <v>-24.736196320880154</v>
      </c>
    </row>
    <row r="67" spans="1:14" ht="12.75">
      <c r="A67" s="1" t="s">
        <v>22</v>
      </c>
      <c r="B67" s="48">
        <v>53.01555231163216</v>
      </c>
      <c r="C67" s="48">
        <v>65.84150152757907</v>
      </c>
      <c r="D67" s="48">
        <v>18.42679034062762</v>
      </c>
      <c r="E67" s="48">
        <v>0.44035403044714067</v>
      </c>
      <c r="F67" s="48">
        <v>0.9481899551761149</v>
      </c>
      <c r="G67" s="48">
        <v>0.09179794595490894</v>
      </c>
      <c r="H67" s="12"/>
      <c r="I67" s="51">
        <v>0</v>
      </c>
      <c r="J67" s="13">
        <v>24.19280504813824</v>
      </c>
      <c r="K67" s="13">
        <v>-65.24267024077652</v>
      </c>
      <c r="L67" s="13">
        <v>-99.16938707370493</v>
      </c>
      <c r="M67" s="13">
        <v>-98.21148716964687</v>
      </c>
      <c r="N67" s="13">
        <v>-99.82684713833535</v>
      </c>
    </row>
    <row r="68" spans="2:14" ht="12.75">
      <c r="B68" s="48"/>
      <c r="C68" s="48"/>
      <c r="D68" s="48"/>
      <c r="E68" s="48"/>
      <c r="F68" s="48"/>
      <c r="G68" s="48"/>
      <c r="H68" s="12"/>
      <c r="I68" s="51"/>
      <c r="J68" s="13"/>
      <c r="K68" s="13"/>
      <c r="L68" s="13"/>
      <c r="M68" s="13"/>
      <c r="N68" s="13"/>
    </row>
    <row r="69" spans="1:14" ht="12.75">
      <c r="A69" s="7" t="s">
        <v>23</v>
      </c>
      <c r="B69" s="48">
        <v>100.5126273474325</v>
      </c>
      <c r="C69" s="48">
        <v>105.8580244364405</v>
      </c>
      <c r="D69" s="48">
        <v>79.6690701630986</v>
      </c>
      <c r="E69" s="48">
        <v>66.66120742486711</v>
      </c>
      <c r="F69" s="48">
        <v>72.40482844218666</v>
      </c>
      <c r="G69" s="48">
        <v>69.33205188636066</v>
      </c>
      <c r="H69" s="12"/>
      <c r="I69" s="51">
        <v>0</v>
      </c>
      <c r="J69" s="13">
        <v>5.31813487526405</v>
      </c>
      <c r="K69" s="13">
        <v>-20.737252357642532</v>
      </c>
      <c r="L69" s="13">
        <v>-33.67877332024601</v>
      </c>
      <c r="M69" s="13">
        <v>-27.964445510003713</v>
      </c>
      <c r="N69" s="13">
        <v>-31.021550509562232</v>
      </c>
    </row>
    <row r="70" spans="1:14" ht="12.75">
      <c r="A70" s="8" t="s">
        <v>24</v>
      </c>
      <c r="B70" s="48">
        <v>11.83713017049044</v>
      </c>
      <c r="C70" s="48">
        <v>14.407168695039493</v>
      </c>
      <c r="D70" s="48">
        <v>11.942172964240337</v>
      </c>
      <c r="E70" s="48">
        <v>19.729029257040906</v>
      </c>
      <c r="F70" s="48">
        <v>15.623624998845278</v>
      </c>
      <c r="G70" s="48">
        <v>19.65105392220383</v>
      </c>
      <c r="H70" s="12"/>
      <c r="I70" s="51">
        <v>0</v>
      </c>
      <c r="J70" s="13">
        <v>21.71166902393344</v>
      </c>
      <c r="K70" s="13">
        <v>0.8874008500114599</v>
      </c>
      <c r="L70" s="13">
        <v>66.67071302658056</v>
      </c>
      <c r="M70" s="13">
        <v>31.988284101111276</v>
      </c>
      <c r="N70" s="13">
        <v>66.01197789640966</v>
      </c>
    </row>
    <row r="71" spans="1:14" ht="12.75">
      <c r="A71" s="9" t="s">
        <v>25</v>
      </c>
      <c r="B71" s="48">
        <v>20.462234696755495</v>
      </c>
      <c r="C71" s="48">
        <v>18.11204263310631</v>
      </c>
      <c r="D71" s="48">
        <v>16.843090184138052</v>
      </c>
      <c r="E71" s="48">
        <v>20.640791784069847</v>
      </c>
      <c r="F71" s="48">
        <v>20.920806701539775</v>
      </c>
      <c r="G71" s="48">
        <v>16.98544252368626</v>
      </c>
      <c r="H71" s="12"/>
      <c r="I71" s="51">
        <v>0</v>
      </c>
      <c r="J71" s="13">
        <v>-11.48551025085169</v>
      </c>
      <c r="K71" s="13">
        <v>-17.68694654446172</v>
      </c>
      <c r="L71" s="13">
        <v>0.8726177270494588</v>
      </c>
      <c r="M71" s="13">
        <v>2.24106512108861</v>
      </c>
      <c r="N71" s="13">
        <v>-16.991263293546893</v>
      </c>
    </row>
    <row r="72" spans="2:14" ht="12.75">
      <c r="B72" s="48"/>
      <c r="C72" s="48"/>
      <c r="D72" s="48"/>
      <c r="E72" s="48"/>
      <c r="F72" s="48"/>
      <c r="G72" s="48"/>
      <c r="H72" s="12"/>
      <c r="I72" s="51"/>
      <c r="J72" s="13"/>
      <c r="K72" s="13"/>
      <c r="L72" s="13"/>
      <c r="M72" s="13"/>
      <c r="N72" s="13"/>
    </row>
    <row r="73" spans="1:14" ht="12.75">
      <c r="A73" s="17" t="s">
        <v>26</v>
      </c>
      <c r="B73" s="80">
        <v>53.677569938880254</v>
      </c>
      <c r="C73" s="80">
        <v>52.170637917887284</v>
      </c>
      <c r="D73" s="80">
        <v>40.220381874550995</v>
      </c>
      <c r="E73" s="80">
        <v>40.67134955794847</v>
      </c>
      <c r="F73" s="80">
        <v>43.928611364328475</v>
      </c>
      <c r="G73" s="80">
        <v>44.11894184199029</v>
      </c>
      <c r="H73" s="21"/>
      <c r="I73" s="81">
        <v>0</v>
      </c>
      <c r="J73" s="20">
        <v>-2.80737749996662</v>
      </c>
      <c r="K73" s="20">
        <v>-25.070412240442764</v>
      </c>
      <c r="L73" s="20">
        <v>-24.23027047562188</v>
      </c>
      <c r="M73" s="20">
        <v>-18.16207139341887</v>
      </c>
      <c r="N73" s="20">
        <v>-17.807490368460904</v>
      </c>
    </row>
    <row r="75" ht="12.75">
      <c r="A75" t="s">
        <v>59</v>
      </c>
    </row>
  </sheetData>
  <sheetProtection/>
  <printOptions/>
  <pageMargins left="0.28" right="0.2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89" zoomScaleNormal="89" workbookViewId="0" topLeftCell="A28">
      <selection activeCell="C18" sqref="C18"/>
    </sheetView>
  </sheetViews>
  <sheetFormatPr defaultColWidth="9.140625" defaultRowHeight="12.75"/>
  <cols>
    <col min="1" max="1" width="20.28125" style="0" customWidth="1"/>
    <col min="2" max="4" width="10.00390625" style="0" customWidth="1"/>
    <col min="5" max="5" width="8.421875" style="0" customWidth="1"/>
    <col min="6" max="6" width="7.7109375" style="0" customWidth="1"/>
    <col min="7" max="7" width="8.00390625" style="0" customWidth="1"/>
    <col min="8" max="8" width="4.28125" style="0" customWidth="1"/>
    <col min="9" max="11" width="9.57421875" style="0" customWidth="1"/>
    <col min="12" max="12" width="7.8515625" style="0" customWidth="1"/>
    <col min="13" max="13" width="8.7109375" style="0" bestFit="1" customWidth="1"/>
    <col min="14" max="14" width="7.7109375" style="0" customWidth="1"/>
    <col min="15" max="15" width="4.57421875" style="0" customWidth="1"/>
    <col min="16" max="18" width="11.57421875" style="0" bestFit="1" customWidth="1"/>
    <col min="19" max="19" width="7.7109375" style="0" customWidth="1"/>
    <col min="20" max="20" width="10.00390625" style="0" bestFit="1" customWidth="1"/>
    <col min="21" max="21" width="8.00390625" style="0" customWidth="1"/>
    <col min="22" max="22" width="4.421875" style="0" customWidth="1"/>
    <col min="23" max="25" width="9.28125" style="0" customWidth="1"/>
    <col min="26" max="26" width="7.140625" style="0" customWidth="1"/>
    <col min="27" max="27" width="9.421875" style="0" customWidth="1"/>
  </cols>
  <sheetData>
    <row r="1" spans="1:27" ht="12.75">
      <c r="A1" s="46" t="s">
        <v>220</v>
      </c>
      <c r="B1" s="46" t="s">
        <v>218</v>
      </c>
      <c r="D1" s="46"/>
      <c r="E1" s="4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2.75">
      <c r="A3" s="29"/>
      <c r="B3" s="107" t="s">
        <v>109</v>
      </c>
      <c r="C3" s="107"/>
      <c r="D3" s="107"/>
      <c r="E3" s="107"/>
      <c r="F3" s="107"/>
      <c r="G3" s="107"/>
      <c r="H3" s="85"/>
      <c r="I3" s="108" t="s">
        <v>110</v>
      </c>
      <c r="J3" s="108"/>
      <c r="K3" s="108"/>
      <c r="L3" s="108"/>
      <c r="M3" s="108"/>
      <c r="N3" s="108"/>
      <c r="O3" s="86"/>
      <c r="P3" s="110" t="s">
        <v>173</v>
      </c>
      <c r="Q3" s="110"/>
      <c r="R3" s="110"/>
      <c r="S3" s="110"/>
      <c r="T3" s="110"/>
      <c r="U3" s="87"/>
      <c r="V3" s="85"/>
      <c r="W3" s="109" t="s">
        <v>127</v>
      </c>
      <c r="X3" s="109"/>
      <c r="Y3" s="109"/>
      <c r="Z3" s="109"/>
      <c r="AA3" s="109"/>
    </row>
    <row r="4" spans="1:27" ht="12.75">
      <c r="A4" s="39"/>
      <c r="B4" s="39">
        <v>2002</v>
      </c>
      <c r="C4" s="39">
        <v>2006</v>
      </c>
      <c r="D4" s="39">
        <v>2007</v>
      </c>
      <c r="E4" s="55" t="s">
        <v>126</v>
      </c>
      <c r="F4" s="42" t="s">
        <v>128</v>
      </c>
      <c r="G4" s="42">
        <v>2007</v>
      </c>
      <c r="H4" s="78"/>
      <c r="I4" s="39">
        <v>2002</v>
      </c>
      <c r="J4" s="39">
        <v>2006</v>
      </c>
      <c r="K4" s="39">
        <v>2007</v>
      </c>
      <c r="L4" s="55" t="s">
        <v>126</v>
      </c>
      <c r="M4" s="42" t="s">
        <v>128</v>
      </c>
      <c r="N4" s="42">
        <v>2007</v>
      </c>
      <c r="O4" s="77"/>
      <c r="P4" s="39">
        <v>2002</v>
      </c>
      <c r="Q4" s="39">
        <v>2006</v>
      </c>
      <c r="R4" s="39">
        <v>2007</v>
      </c>
      <c r="S4" s="55" t="s">
        <v>126</v>
      </c>
      <c r="T4" s="42" t="s">
        <v>128</v>
      </c>
      <c r="U4" s="42">
        <v>2007</v>
      </c>
      <c r="V4" s="77"/>
      <c r="W4" s="39">
        <v>2002</v>
      </c>
      <c r="X4" s="39">
        <v>2006</v>
      </c>
      <c r="Y4" s="39">
        <v>2007</v>
      </c>
      <c r="Z4" s="55" t="s">
        <v>126</v>
      </c>
      <c r="AA4" s="42" t="s">
        <v>128</v>
      </c>
    </row>
    <row r="5" spans="1:27" ht="12.75">
      <c r="A5" s="30"/>
      <c r="B5" s="106" t="s">
        <v>123</v>
      </c>
      <c r="C5" s="106"/>
      <c r="D5" s="106"/>
      <c r="E5" s="106" t="s">
        <v>117</v>
      </c>
      <c r="F5" s="106"/>
      <c r="G5" s="82" t="s">
        <v>186</v>
      </c>
      <c r="H5" s="83"/>
      <c r="I5" s="106" t="s">
        <v>123</v>
      </c>
      <c r="J5" s="106"/>
      <c r="K5" s="106"/>
      <c r="L5" s="106" t="s">
        <v>117</v>
      </c>
      <c r="M5" s="106"/>
      <c r="N5" s="82" t="s">
        <v>186</v>
      </c>
      <c r="O5" s="84"/>
      <c r="P5" s="106" t="s">
        <v>123</v>
      </c>
      <c r="Q5" s="106"/>
      <c r="R5" s="106"/>
      <c r="S5" s="106" t="s">
        <v>117</v>
      </c>
      <c r="T5" s="106"/>
      <c r="U5" s="82" t="s">
        <v>186</v>
      </c>
      <c r="V5" s="84"/>
      <c r="W5" s="106" t="s">
        <v>123</v>
      </c>
      <c r="X5" s="106"/>
      <c r="Y5" s="106"/>
      <c r="Z5" s="106" t="s">
        <v>117</v>
      </c>
      <c r="AA5" s="106"/>
    </row>
    <row r="6" spans="1:27" ht="12.75">
      <c r="A6" s="56" t="s">
        <v>30</v>
      </c>
      <c r="B6" s="57">
        <v>98824.96735000005</v>
      </c>
      <c r="C6" s="57">
        <v>200090.42321559996</v>
      </c>
      <c r="D6" s="57">
        <v>277613.3030541001</v>
      </c>
      <c r="E6" s="51">
        <v>38.7439231686607</v>
      </c>
      <c r="F6" s="51">
        <v>180.91413586902638</v>
      </c>
      <c r="G6" s="51">
        <v>19.0694497217358</v>
      </c>
      <c r="H6" s="6"/>
      <c r="I6" s="57">
        <v>8090.91725</v>
      </c>
      <c r="J6" s="57">
        <v>57590.93285320003</v>
      </c>
      <c r="K6" s="57">
        <v>76292.84924679997</v>
      </c>
      <c r="L6" s="51">
        <v>32.47371672424782</v>
      </c>
      <c r="M6" s="51">
        <v>842.9443768789005</v>
      </c>
      <c r="N6" s="51">
        <v>19.0694497217358</v>
      </c>
      <c r="O6" s="51"/>
      <c r="P6" s="6">
        <f>+I6+B6</f>
        <v>106915.88460000005</v>
      </c>
      <c r="Q6" s="6">
        <f aca="true" t="shared" si="0" ref="Q6:Q45">+J6+C6</f>
        <v>257681.3560688</v>
      </c>
      <c r="R6" s="6">
        <f aca="true" t="shared" si="1" ref="R6:R45">+K6+D6</f>
        <v>353906.1523009001</v>
      </c>
      <c r="S6" s="51">
        <f>+R6/Q6*100-100</f>
        <v>37.342552717088466</v>
      </c>
      <c r="T6" s="51">
        <f>+R6/P6*100-100</f>
        <v>231.01363153375615</v>
      </c>
      <c r="U6" s="74">
        <f>+R6/R$45*100</f>
        <v>16.868052160787208</v>
      </c>
      <c r="V6" s="12"/>
      <c r="W6" s="6">
        <v>-90734.05010000005</v>
      </c>
      <c r="X6" s="6">
        <v>-142499.49036239993</v>
      </c>
      <c r="Y6" s="6">
        <v>-201320.4538073001</v>
      </c>
      <c r="Z6" s="51">
        <v>41.278016711013265</v>
      </c>
      <c r="AA6" s="51">
        <v>121.87971724553273</v>
      </c>
    </row>
    <row r="7" spans="1:27" ht="12.75">
      <c r="A7" s="56" t="s">
        <v>31</v>
      </c>
      <c r="B7" s="57">
        <v>14667.837490000007</v>
      </c>
      <c r="C7" s="57">
        <v>22692.818166399997</v>
      </c>
      <c r="D7" s="57">
        <v>23262.705038499993</v>
      </c>
      <c r="E7" s="51">
        <v>2.5113093839697456</v>
      </c>
      <c r="F7" s="51">
        <v>58.59669194153295</v>
      </c>
      <c r="G7" s="51">
        <v>1.5979312923516402</v>
      </c>
      <c r="H7" s="6"/>
      <c r="I7" s="57">
        <v>538.65923</v>
      </c>
      <c r="J7" s="57">
        <v>405.25422330000026</v>
      </c>
      <c r="K7" s="57">
        <v>511.3126277</v>
      </c>
      <c r="L7" s="51">
        <v>26.17083260388064</v>
      </c>
      <c r="M7" s="51">
        <v>-5.076790812625632</v>
      </c>
      <c r="N7" s="51">
        <v>1.5979312923516402</v>
      </c>
      <c r="O7" s="51"/>
      <c r="P7" s="6">
        <f aca="true" t="shared" si="2" ref="P7:P45">+I7+B7</f>
        <v>15206.496720000006</v>
      </c>
      <c r="Q7" s="6">
        <f t="shared" si="0"/>
        <v>23098.072389699995</v>
      </c>
      <c r="R7" s="6">
        <f t="shared" si="1"/>
        <v>23774.017666199994</v>
      </c>
      <c r="S7" s="51">
        <f aca="true" t="shared" si="3" ref="S7:S45">+R7/Q7*100-100</f>
        <v>2.926414226675547</v>
      </c>
      <c r="T7" s="51">
        <f aca="true" t="shared" si="4" ref="T7:T45">+R7/P7*100-100</f>
        <v>56.341188269430575</v>
      </c>
      <c r="U7" s="74">
        <f aca="true" t="shared" si="5" ref="U7:U45">+R7/R$45*100</f>
        <v>1.1331291288883258</v>
      </c>
      <c r="V7" s="12"/>
      <c r="W7" s="6">
        <v>-14129.178260000008</v>
      </c>
      <c r="X7" s="6">
        <v>-22287.563943099998</v>
      </c>
      <c r="Y7" s="6">
        <v>-22751.392410799992</v>
      </c>
      <c r="Z7" s="51">
        <v>2.0811088591115094</v>
      </c>
      <c r="AA7" s="51">
        <v>61.02417275893285</v>
      </c>
    </row>
    <row r="8" spans="1:27" ht="12.75">
      <c r="A8" s="12" t="s">
        <v>119</v>
      </c>
      <c r="B8" s="57">
        <v>1704.0303999999999</v>
      </c>
      <c r="C8" s="57">
        <v>2598.987346200001</v>
      </c>
      <c r="D8" s="57">
        <v>2579.8119740999996</v>
      </c>
      <c r="E8" s="58">
        <v>-0.737801672179657</v>
      </c>
      <c r="F8" s="58">
        <v>51.39471538183824</v>
      </c>
      <c r="G8" s="58">
        <v>0.1772090681189183</v>
      </c>
      <c r="H8" s="3"/>
      <c r="I8" s="57">
        <v>98.16071000000001</v>
      </c>
      <c r="J8" s="57">
        <v>208.71769609999998</v>
      </c>
      <c r="K8" s="57">
        <v>633.3847644</v>
      </c>
      <c r="L8" s="51">
        <v>203.46481215303146</v>
      </c>
      <c r="M8" s="51">
        <v>545.2528352739093</v>
      </c>
      <c r="N8" s="51">
        <v>0.1772090681189183</v>
      </c>
      <c r="O8" s="51"/>
      <c r="P8" s="6">
        <f t="shared" si="2"/>
        <v>1802.19111</v>
      </c>
      <c r="Q8" s="6">
        <f t="shared" si="0"/>
        <v>2807.705042300001</v>
      </c>
      <c r="R8" s="6">
        <f t="shared" si="1"/>
        <v>3213.1967385</v>
      </c>
      <c r="S8" s="51">
        <f t="shared" si="3"/>
        <v>14.44210449783678</v>
      </c>
      <c r="T8" s="51">
        <f t="shared" si="4"/>
        <v>78.29389572896073</v>
      </c>
      <c r="U8" s="74">
        <f t="shared" si="5"/>
        <v>0.15314899115347053</v>
      </c>
      <c r="V8" s="12"/>
      <c r="W8" s="6">
        <v>-1605.8696899999998</v>
      </c>
      <c r="X8" s="6">
        <v>-2390.269650100001</v>
      </c>
      <c r="Y8" s="6">
        <v>-1946.4272096999996</v>
      </c>
      <c r="Z8" s="51">
        <v>-18.568718403023382</v>
      </c>
      <c r="AA8" s="51">
        <v>21.20704574105261</v>
      </c>
    </row>
    <row r="9" spans="1:27" ht="12.75">
      <c r="A9" s="12" t="s">
        <v>32</v>
      </c>
      <c r="B9" s="57">
        <v>58.36527</v>
      </c>
      <c r="C9" s="57">
        <v>1371.9724246</v>
      </c>
      <c r="D9" s="57">
        <v>1816.1829376</v>
      </c>
      <c r="E9" s="58">
        <v>32.377510293584066</v>
      </c>
      <c r="F9" s="58">
        <v>3011.7528242394833</v>
      </c>
      <c r="G9" s="58">
        <v>0.12475486164756441</v>
      </c>
      <c r="H9" s="3"/>
      <c r="I9" s="57">
        <v>19.71135</v>
      </c>
      <c r="J9" s="57">
        <v>54.354361999999995</v>
      </c>
      <c r="K9" s="57">
        <v>87.68664380000004</v>
      </c>
      <c r="L9" s="51">
        <v>61.324023635858424</v>
      </c>
      <c r="M9" s="51">
        <v>344.8535681219198</v>
      </c>
      <c r="N9" s="51">
        <v>0.12475486164756441</v>
      </c>
      <c r="O9" s="51"/>
      <c r="P9" s="6">
        <f t="shared" si="2"/>
        <v>78.07662</v>
      </c>
      <c r="Q9" s="6">
        <f t="shared" si="0"/>
        <v>1426.3267866</v>
      </c>
      <c r="R9" s="6">
        <f t="shared" si="1"/>
        <v>1903.8695814</v>
      </c>
      <c r="S9" s="51">
        <f t="shared" si="3"/>
        <v>33.48060201115203</v>
      </c>
      <c r="T9" s="51">
        <f t="shared" si="4"/>
        <v>2338.4631166154477</v>
      </c>
      <c r="U9" s="74">
        <f t="shared" si="5"/>
        <v>0.09074318487429593</v>
      </c>
      <c r="V9" s="12"/>
      <c r="W9" s="6">
        <v>-38.65392</v>
      </c>
      <c r="X9" s="6">
        <v>-1317.6180626</v>
      </c>
      <c r="Y9" s="6">
        <v>-1728.4962938</v>
      </c>
      <c r="Z9" s="51">
        <v>31.183409127621644</v>
      </c>
      <c r="AA9" s="51">
        <v>4371.72316235973</v>
      </c>
    </row>
    <row r="10" spans="1:27" ht="12.75">
      <c r="A10" s="12" t="s">
        <v>33</v>
      </c>
      <c r="B10" s="57">
        <v>10718.073990000003</v>
      </c>
      <c r="C10" s="57">
        <v>18545.515080199984</v>
      </c>
      <c r="D10" s="57">
        <v>16452.324260700007</v>
      </c>
      <c r="E10" s="58">
        <v>-11.286776400914107</v>
      </c>
      <c r="F10" s="58">
        <v>53.50075280362944</v>
      </c>
      <c r="G10" s="58">
        <v>1.1301215281962669</v>
      </c>
      <c r="H10" s="3"/>
      <c r="I10" s="57">
        <v>3396.1429299999986</v>
      </c>
      <c r="J10" s="57">
        <v>2572.709960399999</v>
      </c>
      <c r="K10" s="57">
        <v>3037.0632104999995</v>
      </c>
      <c r="L10" s="51">
        <v>18.04918771441318</v>
      </c>
      <c r="M10" s="51">
        <v>-10.573162758494362</v>
      </c>
      <c r="N10" s="51">
        <v>1.1301215281962669</v>
      </c>
      <c r="O10" s="51"/>
      <c r="P10" s="6">
        <f t="shared" si="2"/>
        <v>14114.21692</v>
      </c>
      <c r="Q10" s="6">
        <f t="shared" si="0"/>
        <v>21118.225040599984</v>
      </c>
      <c r="R10" s="6">
        <f t="shared" si="1"/>
        <v>19489.387471200007</v>
      </c>
      <c r="S10" s="51">
        <f t="shared" si="3"/>
        <v>-7.712947306265178</v>
      </c>
      <c r="T10" s="51">
        <f t="shared" si="4"/>
        <v>38.08337778614788</v>
      </c>
      <c r="U10" s="74">
        <f t="shared" si="5"/>
        <v>0.9289129400793362</v>
      </c>
      <c r="V10" s="12"/>
      <c r="W10" s="6">
        <v>-7321.931060000004</v>
      </c>
      <c r="X10" s="6">
        <v>-15972.805119799985</v>
      </c>
      <c r="Y10" s="6">
        <v>-13415.261050200006</v>
      </c>
      <c r="Z10" s="51">
        <v>-16.011865482723707</v>
      </c>
      <c r="AA10" s="51">
        <v>83.22025897632528</v>
      </c>
    </row>
    <row r="11" spans="1:27" ht="12.75">
      <c r="A11" s="56" t="s">
        <v>34</v>
      </c>
      <c r="B11" s="57">
        <v>8428.337680000004</v>
      </c>
      <c r="C11" s="57">
        <v>9199.8179365</v>
      </c>
      <c r="D11" s="57">
        <v>10706.3602785</v>
      </c>
      <c r="E11" s="58">
        <v>16.37578430789199</v>
      </c>
      <c r="F11" s="58">
        <v>27.028136329962464</v>
      </c>
      <c r="G11" s="58">
        <v>0.7354272896420183</v>
      </c>
      <c r="H11" s="3"/>
      <c r="I11" s="57">
        <v>380.61334000000016</v>
      </c>
      <c r="J11" s="57">
        <v>2815.3267959000004</v>
      </c>
      <c r="K11" s="57">
        <v>5007.696454499999</v>
      </c>
      <c r="L11" s="51">
        <v>77.87265271629485</v>
      </c>
      <c r="M11" s="51">
        <v>1215.6912615043912</v>
      </c>
      <c r="N11" s="51">
        <v>0.7354272896420183</v>
      </c>
      <c r="O11" s="51"/>
      <c r="P11" s="6">
        <f t="shared" si="2"/>
        <v>8808.951020000004</v>
      </c>
      <c r="Q11" s="6">
        <f t="shared" si="0"/>
        <v>12015.1447324</v>
      </c>
      <c r="R11" s="6">
        <f t="shared" si="1"/>
        <v>15714.056733</v>
      </c>
      <c r="S11" s="51">
        <f t="shared" si="3"/>
        <v>30.785413600766077</v>
      </c>
      <c r="T11" s="51">
        <f t="shared" si="4"/>
        <v>78.38737776294266</v>
      </c>
      <c r="U11" s="74">
        <f t="shared" si="5"/>
        <v>0.7489712368844267</v>
      </c>
      <c r="V11" s="12"/>
      <c r="W11" s="6">
        <v>-8047.724340000004</v>
      </c>
      <c r="X11" s="6">
        <v>-6384.491140599999</v>
      </c>
      <c r="Y11" s="6">
        <v>-5698.663824000001</v>
      </c>
      <c r="Z11" s="51">
        <v>-10.742082673413279</v>
      </c>
      <c r="AA11" s="51">
        <v>-29.189127469542555</v>
      </c>
    </row>
    <row r="12" spans="1:27" ht="12.75">
      <c r="A12" s="12" t="s">
        <v>35</v>
      </c>
      <c r="B12" s="57">
        <v>108.88892999999999</v>
      </c>
      <c r="C12" s="57">
        <v>132.8106429</v>
      </c>
      <c r="D12" s="57">
        <v>26.3050293</v>
      </c>
      <c r="E12" s="58">
        <v>-80.19358334120375</v>
      </c>
      <c r="F12" s="58">
        <v>-75.84232915136552</v>
      </c>
      <c r="G12" s="58">
        <v>0.001806910649261585</v>
      </c>
      <c r="H12" s="3"/>
      <c r="I12" s="57">
        <v>111.75586</v>
      </c>
      <c r="J12" s="57">
        <v>18.2563537</v>
      </c>
      <c r="K12" s="57">
        <v>210.6500256</v>
      </c>
      <c r="L12" s="51">
        <v>1053.8450068482186</v>
      </c>
      <c r="M12" s="51">
        <v>88.49125728172106</v>
      </c>
      <c r="N12" s="51">
        <v>0.001806910649261585</v>
      </c>
      <c r="O12" s="51"/>
      <c r="P12" s="6">
        <f t="shared" si="2"/>
        <v>220.64479</v>
      </c>
      <c r="Q12" s="6">
        <f t="shared" si="0"/>
        <v>151.0669966</v>
      </c>
      <c r="R12" s="6">
        <f t="shared" si="1"/>
        <v>236.9550549</v>
      </c>
      <c r="S12" s="51">
        <f t="shared" si="3"/>
        <v>56.854283353111924</v>
      </c>
      <c r="T12" s="51">
        <f t="shared" si="4"/>
        <v>7.392091560376301</v>
      </c>
      <c r="U12" s="74">
        <f t="shared" si="5"/>
        <v>0.011293870422509835</v>
      </c>
      <c r="V12" s="12"/>
      <c r="W12" s="6">
        <v>2.8669300000000106</v>
      </c>
      <c r="X12" s="6">
        <v>-114.5542892</v>
      </c>
      <c r="Y12" s="6">
        <v>184.3449963</v>
      </c>
      <c r="Z12" s="51">
        <v>-260.9236961683317</v>
      </c>
      <c r="AA12" s="51">
        <v>6330.048738546086</v>
      </c>
    </row>
    <row r="13" spans="1:27" ht="12.75">
      <c r="A13" s="56" t="s">
        <v>36</v>
      </c>
      <c r="B13" s="57">
        <v>34.63175999999999</v>
      </c>
      <c r="C13" s="57">
        <v>265.2715941</v>
      </c>
      <c r="D13" s="57">
        <v>527.4597546</v>
      </c>
      <c r="E13" s="58">
        <v>98.83763144317757</v>
      </c>
      <c r="F13" s="58">
        <v>1423.0521192108058</v>
      </c>
      <c r="G13" s="58">
        <v>0.03623157521606114</v>
      </c>
      <c r="H13" s="3"/>
      <c r="I13" s="57">
        <v>143.28457</v>
      </c>
      <c r="J13" s="57">
        <v>24.167761400000003</v>
      </c>
      <c r="K13" s="57">
        <v>30.4867592</v>
      </c>
      <c r="L13" s="51">
        <v>26.1463926898914</v>
      </c>
      <c r="M13" s="51">
        <v>-78.72292934263612</v>
      </c>
      <c r="N13" s="51">
        <v>0.03623157521606114</v>
      </c>
      <c r="O13" s="51"/>
      <c r="P13" s="6">
        <f t="shared" si="2"/>
        <v>177.91633</v>
      </c>
      <c r="Q13" s="6">
        <f t="shared" si="0"/>
        <v>289.43935550000003</v>
      </c>
      <c r="R13" s="6">
        <f t="shared" si="1"/>
        <v>557.9465138</v>
      </c>
      <c r="S13" s="51">
        <f t="shared" si="3"/>
        <v>92.76801968970662</v>
      </c>
      <c r="T13" s="51">
        <f t="shared" si="4"/>
        <v>213.6005074969791</v>
      </c>
      <c r="U13" s="74">
        <f t="shared" si="5"/>
        <v>0.0265931259926386</v>
      </c>
      <c r="V13" s="12"/>
      <c r="W13" s="6">
        <v>108.65281000000002</v>
      </c>
      <c r="X13" s="6">
        <v>-241.1038327</v>
      </c>
      <c r="Y13" s="6">
        <v>-496.9729954</v>
      </c>
      <c r="Z13" s="51">
        <v>106.1240544518312</v>
      </c>
      <c r="AA13" s="51">
        <v>-557.395437264807</v>
      </c>
    </row>
    <row r="14" spans="1:27" ht="12.75">
      <c r="A14" s="56" t="s">
        <v>37</v>
      </c>
      <c r="B14" s="57">
        <v>15730.695510000001</v>
      </c>
      <c r="C14" s="57">
        <v>23577.129995999996</v>
      </c>
      <c r="D14" s="57">
        <v>32347.358503699994</v>
      </c>
      <c r="E14" s="58">
        <v>37.19803262393651</v>
      </c>
      <c r="F14" s="58">
        <v>105.63209352782135</v>
      </c>
      <c r="G14" s="58">
        <v>2.2219624197802283</v>
      </c>
      <c r="H14" s="3"/>
      <c r="I14" s="57">
        <v>2846.738109999999</v>
      </c>
      <c r="J14" s="57">
        <v>4584.753233799999</v>
      </c>
      <c r="K14" s="57">
        <v>6209.8882738</v>
      </c>
      <c r="L14" s="51">
        <v>35.4465105781284</v>
      </c>
      <c r="M14" s="51">
        <v>118.1404833829271</v>
      </c>
      <c r="N14" s="51">
        <v>2.2219624197802283</v>
      </c>
      <c r="O14" s="51"/>
      <c r="P14" s="6">
        <f t="shared" si="2"/>
        <v>18577.43362</v>
      </c>
      <c r="Q14" s="6">
        <f t="shared" si="0"/>
        <v>28161.883229799994</v>
      </c>
      <c r="R14" s="6">
        <f t="shared" si="1"/>
        <v>38557.2467775</v>
      </c>
      <c r="S14" s="51">
        <f t="shared" si="3"/>
        <v>36.91288491921577</v>
      </c>
      <c r="T14" s="51">
        <f t="shared" si="4"/>
        <v>107.54883352666235</v>
      </c>
      <c r="U14" s="74">
        <f t="shared" si="5"/>
        <v>1.8377347937886084</v>
      </c>
      <c r="V14" s="12"/>
      <c r="W14" s="6">
        <v>-12883.957400000003</v>
      </c>
      <c r="X14" s="6">
        <v>-18992.376762199998</v>
      </c>
      <c r="Y14" s="6">
        <v>-26137.470229899995</v>
      </c>
      <c r="Z14" s="51">
        <v>37.6208494448187</v>
      </c>
      <c r="AA14" s="51">
        <v>102.86833787497613</v>
      </c>
    </row>
    <row r="15" spans="1:27" ht="12.75">
      <c r="A15" s="56" t="s">
        <v>38</v>
      </c>
      <c r="B15" s="57">
        <v>7380.283920000003</v>
      </c>
      <c r="C15" s="57">
        <v>8441.957554599998</v>
      </c>
      <c r="D15" s="57">
        <v>8309.024079799998</v>
      </c>
      <c r="E15" s="58">
        <v>-1.5746759438225837</v>
      </c>
      <c r="F15" s="58">
        <v>12.584070882194396</v>
      </c>
      <c r="G15" s="58">
        <v>0.5707526086945494</v>
      </c>
      <c r="H15" s="3"/>
      <c r="I15" s="57">
        <v>46.04686</v>
      </c>
      <c r="J15" s="57">
        <v>1150.1194049999997</v>
      </c>
      <c r="K15" s="57">
        <v>2271.5352355999994</v>
      </c>
      <c r="L15" s="51">
        <v>97.50429613871265</v>
      </c>
      <c r="M15" s="51">
        <v>4833.094755212406</v>
      </c>
      <c r="N15" s="51">
        <v>0.5707526086945494</v>
      </c>
      <c r="O15" s="51"/>
      <c r="P15" s="6">
        <f t="shared" si="2"/>
        <v>7426.330780000003</v>
      </c>
      <c r="Q15" s="6">
        <f t="shared" si="0"/>
        <v>9592.076959599997</v>
      </c>
      <c r="R15" s="6">
        <f t="shared" si="1"/>
        <v>10580.559315399998</v>
      </c>
      <c r="S15" s="51">
        <f t="shared" si="3"/>
        <v>10.305196256903486</v>
      </c>
      <c r="T15" s="51">
        <f t="shared" si="4"/>
        <v>42.47357987197003</v>
      </c>
      <c r="U15" s="74">
        <f t="shared" si="5"/>
        <v>0.504295913654328</v>
      </c>
      <c r="V15" s="12"/>
      <c r="W15" s="6">
        <v>-7334.237060000002</v>
      </c>
      <c r="X15" s="6">
        <v>-7291.838149599998</v>
      </c>
      <c r="Y15" s="6">
        <v>-6037.488844199998</v>
      </c>
      <c r="Z15" s="51">
        <v>-17.20210020663731</v>
      </c>
      <c r="AA15" s="51">
        <v>-17.68075132002896</v>
      </c>
    </row>
    <row r="16" spans="1:27" ht="12.75">
      <c r="A16" s="56" t="s">
        <v>39</v>
      </c>
      <c r="B16" s="57">
        <v>516.51198</v>
      </c>
      <c r="C16" s="57">
        <v>1956.0006726000004</v>
      </c>
      <c r="D16" s="57">
        <v>2937.0004078</v>
      </c>
      <c r="E16" s="58">
        <v>50.153343449315514</v>
      </c>
      <c r="F16" s="58">
        <v>468.6219335706405</v>
      </c>
      <c r="G16" s="58">
        <v>0.2017445885809919</v>
      </c>
      <c r="H16" s="3"/>
      <c r="I16" s="57">
        <v>1.4063700000000001</v>
      </c>
      <c r="J16" s="57">
        <v>50.0565708</v>
      </c>
      <c r="K16" s="57">
        <v>35.1506686</v>
      </c>
      <c r="L16" s="51">
        <v>-29.77811296653985</v>
      </c>
      <c r="M16" s="51">
        <v>2399.3898191798744</v>
      </c>
      <c r="N16" s="51">
        <v>0.2017445885809919</v>
      </c>
      <c r="O16" s="51"/>
      <c r="P16" s="6">
        <f t="shared" si="2"/>
        <v>517.91835</v>
      </c>
      <c r="Q16" s="6">
        <f t="shared" si="0"/>
        <v>2006.0572434000003</v>
      </c>
      <c r="R16" s="6">
        <f t="shared" si="1"/>
        <v>2972.1510764</v>
      </c>
      <c r="S16" s="51">
        <f t="shared" si="3"/>
        <v>48.15883675196622</v>
      </c>
      <c r="T16" s="51">
        <f t="shared" si="4"/>
        <v>473.8647947885994</v>
      </c>
      <c r="U16" s="74">
        <f t="shared" si="5"/>
        <v>0.14166015216324776</v>
      </c>
      <c r="V16" s="12"/>
      <c r="W16" s="6">
        <v>-515.10561</v>
      </c>
      <c r="X16" s="6">
        <v>-1905.9441018000005</v>
      </c>
      <c r="Y16" s="6">
        <v>-2901.8497392000004</v>
      </c>
      <c r="Z16" s="51">
        <v>52.25261519786716</v>
      </c>
      <c r="AA16" s="51">
        <v>463.3504436497984</v>
      </c>
    </row>
    <row r="17" spans="1:27" ht="12.75">
      <c r="A17" s="56" t="s">
        <v>40</v>
      </c>
      <c r="B17" s="57">
        <v>157022.60578</v>
      </c>
      <c r="C17" s="57">
        <v>233993.67800599991</v>
      </c>
      <c r="D17" s="57">
        <v>268216.62118950003</v>
      </c>
      <c r="E17" s="58">
        <v>14.625584535075603</v>
      </c>
      <c r="F17" s="58">
        <v>70.81401741943506</v>
      </c>
      <c r="G17" s="58">
        <v>18.42398514782373</v>
      </c>
      <c r="H17" s="3"/>
      <c r="I17" s="57">
        <v>43063.84840000001</v>
      </c>
      <c r="J17" s="57">
        <v>150238.13366929998</v>
      </c>
      <c r="K17" s="57">
        <v>192910.86637350003</v>
      </c>
      <c r="L17" s="51">
        <v>28.403396436040737</v>
      </c>
      <c r="M17" s="51">
        <v>347.96476288333764</v>
      </c>
      <c r="N17" s="51">
        <v>18.42398514782373</v>
      </c>
      <c r="O17" s="51"/>
      <c r="P17" s="6">
        <f t="shared" si="2"/>
        <v>200086.45418000003</v>
      </c>
      <c r="Q17" s="6">
        <f t="shared" si="0"/>
        <v>384231.8116752999</v>
      </c>
      <c r="R17" s="6">
        <f t="shared" si="1"/>
        <v>461127.48756300006</v>
      </c>
      <c r="S17" s="51">
        <f t="shared" si="3"/>
        <v>20.012834323224098</v>
      </c>
      <c r="T17" s="51">
        <f t="shared" si="4"/>
        <v>130.46412084856308</v>
      </c>
      <c r="U17" s="74">
        <f t="shared" si="5"/>
        <v>21.978489106264846</v>
      </c>
      <c r="V17" s="12"/>
      <c r="W17" s="6">
        <v>-113958.75738</v>
      </c>
      <c r="X17" s="6">
        <v>-83755.54433669994</v>
      </c>
      <c r="Y17" s="6">
        <v>-75305.754816</v>
      </c>
      <c r="Z17" s="51">
        <v>-10.088633042287341</v>
      </c>
      <c r="AA17" s="51">
        <v>-33.91841351438225</v>
      </c>
    </row>
    <row r="18" spans="1:27" ht="12.75">
      <c r="A18" s="12" t="s">
        <v>41</v>
      </c>
      <c r="B18" s="57">
        <v>0</v>
      </c>
      <c r="C18" s="57">
        <v>31.1659376</v>
      </c>
      <c r="D18" s="57">
        <v>0</v>
      </c>
      <c r="E18" s="58">
        <v>-100</v>
      </c>
      <c r="F18" s="58"/>
      <c r="G18" s="58">
        <v>0</v>
      </c>
      <c r="H18" s="3"/>
      <c r="I18" s="57">
        <v>19.599349999999998</v>
      </c>
      <c r="J18" s="57">
        <v>332.4307679</v>
      </c>
      <c r="K18" s="57">
        <v>1795.8864621999999</v>
      </c>
      <c r="L18" s="51">
        <v>440.2287139499159</v>
      </c>
      <c r="M18" s="51">
        <v>9062.989906297913</v>
      </c>
      <c r="N18" s="51">
        <v>0</v>
      </c>
      <c r="O18" s="51"/>
      <c r="P18" s="6">
        <f t="shared" si="2"/>
        <v>19.599349999999998</v>
      </c>
      <c r="Q18" s="6">
        <f t="shared" si="0"/>
        <v>363.5967055</v>
      </c>
      <c r="R18" s="6">
        <f t="shared" si="1"/>
        <v>1795.8864621999999</v>
      </c>
      <c r="S18" s="51">
        <f t="shared" si="3"/>
        <v>393.9226442468412</v>
      </c>
      <c r="T18" s="51">
        <f t="shared" si="4"/>
        <v>9062.989906297913</v>
      </c>
      <c r="U18" s="74">
        <f t="shared" si="5"/>
        <v>0.08559643940149769</v>
      </c>
      <c r="V18" s="12"/>
      <c r="W18" s="6">
        <v>19.599349999999998</v>
      </c>
      <c r="X18" s="6">
        <v>301.26483029999997</v>
      </c>
      <c r="Y18" s="6">
        <v>1795.8864621999999</v>
      </c>
      <c r="Z18" s="51">
        <v>496.1155374199018</v>
      </c>
      <c r="AA18" s="51"/>
    </row>
    <row r="19" spans="1:27" ht="12.75">
      <c r="A19" s="12" t="s">
        <v>42</v>
      </c>
      <c r="B19" s="57">
        <v>98.89609999999999</v>
      </c>
      <c r="C19" s="57">
        <v>631.9506483</v>
      </c>
      <c r="D19" s="57">
        <v>595.5879455</v>
      </c>
      <c r="E19" s="58">
        <v>-5.754041537550222</v>
      </c>
      <c r="F19" s="58">
        <v>502.2360290244005</v>
      </c>
      <c r="G19" s="58">
        <v>0.040911347751122956</v>
      </c>
      <c r="H19" s="3"/>
      <c r="I19" s="57">
        <v>413.2961</v>
      </c>
      <c r="J19" s="57">
        <v>711.8994863</v>
      </c>
      <c r="K19" s="57">
        <v>1194.7728619000002</v>
      </c>
      <c r="L19" s="51">
        <v>67.82886979026608</v>
      </c>
      <c r="M19" s="51">
        <v>189.08399133212248</v>
      </c>
      <c r="N19" s="51">
        <v>0.040911347751122956</v>
      </c>
      <c r="O19" s="51"/>
      <c r="P19" s="6">
        <f t="shared" si="2"/>
        <v>512.1922</v>
      </c>
      <c r="Q19" s="6">
        <f t="shared" si="0"/>
        <v>1343.8501346</v>
      </c>
      <c r="R19" s="6">
        <f t="shared" si="1"/>
        <v>1790.3608074000003</v>
      </c>
      <c r="S19" s="51">
        <f t="shared" si="3"/>
        <v>33.22622525412072</v>
      </c>
      <c r="T19" s="51">
        <f t="shared" si="4"/>
        <v>249.54862791741078</v>
      </c>
      <c r="U19" s="74">
        <f t="shared" si="5"/>
        <v>0.08533307287683312</v>
      </c>
      <c r="V19" s="12"/>
      <c r="W19" s="6">
        <v>314.40000000000003</v>
      </c>
      <c r="X19" s="6">
        <v>79.94883800000002</v>
      </c>
      <c r="Y19" s="6">
        <v>599.1849164000001</v>
      </c>
      <c r="Z19" s="51">
        <v>649.4604441905709</v>
      </c>
      <c r="AA19" s="51">
        <v>90.58044414758274</v>
      </c>
    </row>
    <row r="20" spans="1:27" ht="12.75">
      <c r="A20" s="56" t="s">
        <v>43</v>
      </c>
      <c r="B20" s="57">
        <v>235.63066999999998</v>
      </c>
      <c r="C20" s="57">
        <v>110.89128699999999</v>
      </c>
      <c r="D20" s="57">
        <v>59.3593702</v>
      </c>
      <c r="E20" s="58">
        <v>-46.47066347061153</v>
      </c>
      <c r="F20" s="58">
        <v>-74.80830054933001</v>
      </c>
      <c r="G20" s="58">
        <v>0.004077436178633747</v>
      </c>
      <c r="H20" s="3"/>
      <c r="I20" s="57">
        <v>0</v>
      </c>
      <c r="J20" s="57">
        <v>1.3037723</v>
      </c>
      <c r="K20" s="57">
        <v>9.3843151</v>
      </c>
      <c r="L20" s="51">
        <v>619.781751767544</v>
      </c>
      <c r="M20" s="51"/>
      <c r="N20" s="51">
        <v>0.004077436178633747</v>
      </c>
      <c r="O20" s="51"/>
      <c r="P20" s="6">
        <f t="shared" si="2"/>
        <v>235.63066999999998</v>
      </c>
      <c r="Q20" s="6">
        <f t="shared" si="0"/>
        <v>112.1950593</v>
      </c>
      <c r="R20" s="6">
        <f t="shared" si="1"/>
        <v>68.7436853</v>
      </c>
      <c r="S20" s="51">
        <f t="shared" si="3"/>
        <v>-38.728420191672384</v>
      </c>
      <c r="T20" s="51">
        <f t="shared" si="4"/>
        <v>-70.82566318722431</v>
      </c>
      <c r="U20" s="74">
        <f t="shared" si="5"/>
        <v>0.0032764959349427833</v>
      </c>
      <c r="V20" s="12"/>
      <c r="W20" s="6">
        <v>-235.63066999999998</v>
      </c>
      <c r="X20" s="6">
        <v>-109.58751469999999</v>
      </c>
      <c r="Y20" s="6">
        <v>-49.9750551</v>
      </c>
      <c r="Z20" s="51">
        <v>-54.397127047904476</v>
      </c>
      <c r="AA20" s="51">
        <v>-78.79093791143572</v>
      </c>
    </row>
    <row r="21" spans="1:27" ht="12.75">
      <c r="A21" s="12" t="s">
        <v>44</v>
      </c>
      <c r="B21" s="57">
        <v>91087.61450999998</v>
      </c>
      <c r="C21" s="57">
        <v>125176.61569220002</v>
      </c>
      <c r="D21" s="57">
        <v>128758.35450810003</v>
      </c>
      <c r="E21" s="58">
        <v>2.8613481808033896</v>
      </c>
      <c r="F21" s="58">
        <v>41.35659957805174</v>
      </c>
      <c r="G21" s="58">
        <v>8.84450039149298</v>
      </c>
      <c r="H21" s="3"/>
      <c r="I21" s="57">
        <v>2777.3554899999995</v>
      </c>
      <c r="J21" s="57">
        <v>26191.020261099995</v>
      </c>
      <c r="K21" s="57">
        <v>54634.3272503</v>
      </c>
      <c r="L21" s="51">
        <v>108.59946159273983</v>
      </c>
      <c r="M21" s="51">
        <v>1867.1348319296358</v>
      </c>
      <c r="N21" s="51">
        <v>8.84450039149298</v>
      </c>
      <c r="O21" s="51"/>
      <c r="P21" s="6">
        <f t="shared" si="2"/>
        <v>93864.96999999999</v>
      </c>
      <c r="Q21" s="6">
        <f t="shared" si="0"/>
        <v>151367.63595330002</v>
      </c>
      <c r="R21" s="6">
        <f t="shared" si="1"/>
        <v>183392.68175840002</v>
      </c>
      <c r="S21" s="51">
        <f t="shared" si="3"/>
        <v>21.157128869331345</v>
      </c>
      <c r="T21" s="51">
        <f t="shared" si="4"/>
        <v>95.37925784070461</v>
      </c>
      <c r="U21" s="74">
        <f t="shared" si="5"/>
        <v>8.740953785898547</v>
      </c>
      <c r="V21" s="12"/>
      <c r="W21" s="6">
        <v>-88310.25901999998</v>
      </c>
      <c r="X21" s="6">
        <v>-98985.59543110002</v>
      </c>
      <c r="Y21" s="6">
        <v>-74124.02725780004</v>
      </c>
      <c r="Z21" s="51">
        <v>-25.116349570887948</v>
      </c>
      <c r="AA21" s="51">
        <v>-16.06408125129282</v>
      </c>
    </row>
    <row r="22" spans="1:27" ht="12.75">
      <c r="A22" s="12" t="s">
        <v>45</v>
      </c>
      <c r="B22" s="57">
        <v>187.68203</v>
      </c>
      <c r="C22" s="57">
        <v>134.4450417</v>
      </c>
      <c r="D22" s="57">
        <v>107.4211262</v>
      </c>
      <c r="E22" s="58">
        <v>-20.100343722828413</v>
      </c>
      <c r="F22" s="58">
        <v>-42.76429863850044</v>
      </c>
      <c r="G22" s="58">
        <v>0.00737883142697935</v>
      </c>
      <c r="H22" s="3"/>
      <c r="I22" s="57">
        <v>268.3482599999999</v>
      </c>
      <c r="J22" s="57">
        <v>222.74049200000005</v>
      </c>
      <c r="K22" s="57">
        <v>464.9028274999999</v>
      </c>
      <c r="L22" s="51">
        <v>108.7194938493715</v>
      </c>
      <c r="M22" s="51">
        <v>73.24607489536172</v>
      </c>
      <c r="N22" s="51">
        <v>0.00737883142697935</v>
      </c>
      <c r="O22" s="51"/>
      <c r="P22" s="6">
        <f t="shared" si="2"/>
        <v>456.0302899999999</v>
      </c>
      <c r="Q22" s="6">
        <f t="shared" si="0"/>
        <v>357.18553370000006</v>
      </c>
      <c r="R22" s="6">
        <f t="shared" si="1"/>
        <v>572.3239537</v>
      </c>
      <c r="S22" s="51">
        <f t="shared" si="3"/>
        <v>60.2315602682539</v>
      </c>
      <c r="T22" s="51">
        <f t="shared" si="4"/>
        <v>25.5013024902359</v>
      </c>
      <c r="U22" s="74">
        <f t="shared" si="5"/>
        <v>0.027278390729052637</v>
      </c>
      <c r="V22" s="12"/>
      <c r="W22" s="6">
        <v>80.66622999999993</v>
      </c>
      <c r="X22" s="6">
        <v>88.29545030000006</v>
      </c>
      <c r="Y22" s="6">
        <v>357.4817012999999</v>
      </c>
      <c r="Z22" s="51">
        <v>304.86989996131166</v>
      </c>
      <c r="AA22" s="51">
        <v>343.16153277523966</v>
      </c>
    </row>
    <row r="23" spans="1:27" ht="12.75">
      <c r="A23" s="56" t="s">
        <v>46</v>
      </c>
      <c r="B23" s="57">
        <v>86969.03940999997</v>
      </c>
      <c r="C23" s="57">
        <v>119555.15449379997</v>
      </c>
      <c r="D23" s="57">
        <v>155215.46564219994</v>
      </c>
      <c r="E23" s="58">
        <v>29.8274978602025</v>
      </c>
      <c r="F23" s="58">
        <v>78.47209385683152</v>
      </c>
      <c r="G23" s="58">
        <v>10.661857647084496</v>
      </c>
      <c r="H23" s="3"/>
      <c r="I23" s="57">
        <v>18233.718220000006</v>
      </c>
      <c r="J23" s="57">
        <v>26643.109119799985</v>
      </c>
      <c r="K23" s="57">
        <v>28846.8365136</v>
      </c>
      <c r="L23" s="51">
        <v>8.271284645838506</v>
      </c>
      <c r="M23" s="51">
        <v>58.20600146139577</v>
      </c>
      <c r="N23" s="51">
        <v>10.661857647084496</v>
      </c>
      <c r="O23" s="51"/>
      <c r="P23" s="6">
        <f t="shared" si="2"/>
        <v>105202.75762999998</v>
      </c>
      <c r="Q23" s="6">
        <f t="shared" si="0"/>
        <v>146198.26361359996</v>
      </c>
      <c r="R23" s="6">
        <f t="shared" si="1"/>
        <v>184062.30215579993</v>
      </c>
      <c r="S23" s="51">
        <f t="shared" si="3"/>
        <v>25.899102770655418</v>
      </c>
      <c r="T23" s="51">
        <f t="shared" si="4"/>
        <v>74.95957929463256</v>
      </c>
      <c r="U23" s="74">
        <f t="shared" si="5"/>
        <v>8.772869568424039</v>
      </c>
      <c r="V23" s="12"/>
      <c r="W23" s="6">
        <v>-68735.32118999996</v>
      </c>
      <c r="X23" s="6">
        <v>-92912.04537399998</v>
      </c>
      <c r="Y23" s="6">
        <v>-126368.62912859995</v>
      </c>
      <c r="Z23" s="51">
        <v>36.00887658852713</v>
      </c>
      <c r="AA23" s="51">
        <v>83.84816851191908</v>
      </c>
    </row>
    <row r="24" spans="1:27" ht="12.75">
      <c r="A24" s="56" t="s">
        <v>47</v>
      </c>
      <c r="B24" s="57">
        <v>58337.38301000005</v>
      </c>
      <c r="C24" s="57">
        <v>92138.11571550004</v>
      </c>
      <c r="D24" s="57">
        <v>85456.59542540008</v>
      </c>
      <c r="E24" s="58">
        <v>-7.251635480294453</v>
      </c>
      <c r="F24" s="58">
        <v>46.48685116840318</v>
      </c>
      <c r="G24" s="58">
        <v>5.8700726223404835</v>
      </c>
      <c r="H24" s="3"/>
      <c r="I24" s="57">
        <v>2327.8200999999995</v>
      </c>
      <c r="J24" s="57">
        <v>2506.373007700001</v>
      </c>
      <c r="K24" s="57">
        <v>3922.6280881999983</v>
      </c>
      <c r="L24" s="51">
        <v>56.506157549136674</v>
      </c>
      <c r="M24" s="51">
        <v>68.51079205820068</v>
      </c>
      <c r="N24" s="51">
        <v>5.8700726223404835</v>
      </c>
      <c r="O24" s="51"/>
      <c r="P24" s="6">
        <f t="shared" si="2"/>
        <v>60665.203110000046</v>
      </c>
      <c r="Q24" s="6">
        <f t="shared" si="0"/>
        <v>94644.48872320005</v>
      </c>
      <c r="R24" s="6">
        <f t="shared" si="1"/>
        <v>89379.22351360008</v>
      </c>
      <c r="S24" s="51">
        <f t="shared" si="3"/>
        <v>-5.563203183440407</v>
      </c>
      <c r="T24" s="51">
        <f t="shared" si="4"/>
        <v>47.331944725438206</v>
      </c>
      <c r="U24" s="74">
        <f t="shared" si="5"/>
        <v>4.2600372853541675</v>
      </c>
      <c r="V24" s="12"/>
      <c r="W24" s="6">
        <v>-56009.56291000005</v>
      </c>
      <c r="X24" s="6">
        <v>-89631.74270780003</v>
      </c>
      <c r="Y24" s="6">
        <v>-81533.96733720008</v>
      </c>
      <c r="Z24" s="51">
        <v>-9.034495063873464</v>
      </c>
      <c r="AA24" s="51">
        <v>45.57151154386682</v>
      </c>
    </row>
    <row r="25" spans="1:27" ht="12.75">
      <c r="A25" s="12" t="s">
        <v>48</v>
      </c>
      <c r="B25" s="57">
        <v>13361.527639999998</v>
      </c>
      <c r="C25" s="57">
        <v>48950.004133799994</v>
      </c>
      <c r="D25" s="57">
        <v>64174.3247032</v>
      </c>
      <c r="E25" s="58">
        <v>31.101775860500084</v>
      </c>
      <c r="F25" s="58">
        <v>380.2918231526407</v>
      </c>
      <c r="G25" s="58">
        <v>4.408178732398632</v>
      </c>
      <c r="H25" s="3"/>
      <c r="I25" s="57">
        <v>2187.55463</v>
      </c>
      <c r="J25" s="57">
        <v>2572.7405329999997</v>
      </c>
      <c r="K25" s="57">
        <v>3073.8809561999997</v>
      </c>
      <c r="L25" s="51">
        <v>19.47885598147103</v>
      </c>
      <c r="M25" s="51">
        <v>40.51676305793558</v>
      </c>
      <c r="N25" s="51">
        <v>4.408178732398632</v>
      </c>
      <c r="O25" s="51"/>
      <c r="P25" s="6">
        <f t="shared" si="2"/>
        <v>15549.082269999999</v>
      </c>
      <c r="Q25" s="6">
        <f t="shared" si="0"/>
        <v>51522.74466679999</v>
      </c>
      <c r="R25" s="6">
        <f t="shared" si="1"/>
        <v>67248.2056594</v>
      </c>
      <c r="S25" s="51">
        <f t="shared" si="3"/>
        <v>30.52139612184348</v>
      </c>
      <c r="T25" s="51">
        <f t="shared" si="4"/>
        <v>332.4898697664425</v>
      </c>
      <c r="U25" s="74">
        <f t="shared" si="5"/>
        <v>3.2052176358258238</v>
      </c>
      <c r="V25" s="12"/>
      <c r="W25" s="6">
        <v>-11173.973009999998</v>
      </c>
      <c r="X25" s="6">
        <v>-46377.2636008</v>
      </c>
      <c r="Y25" s="6">
        <v>-61100.443747</v>
      </c>
      <c r="Z25" s="51">
        <v>31.746547775936563</v>
      </c>
      <c r="AA25" s="51">
        <v>446.81037525613294</v>
      </c>
    </row>
    <row r="26" spans="1:27" ht="12.75">
      <c r="A26" s="56" t="s">
        <v>49</v>
      </c>
      <c r="B26" s="57">
        <v>84.06900000000002</v>
      </c>
      <c r="C26" s="57">
        <v>755.7908719</v>
      </c>
      <c r="D26" s="57">
        <v>1698.8650556</v>
      </c>
      <c r="E26" s="58">
        <v>124.77977953467266</v>
      </c>
      <c r="F26" s="58">
        <v>1920.798457933364</v>
      </c>
      <c r="G26" s="58">
        <v>0.11669621522231166</v>
      </c>
      <c r="H26" s="3"/>
      <c r="I26" s="57">
        <v>1.128</v>
      </c>
      <c r="J26" s="57">
        <v>13.7389986</v>
      </c>
      <c r="K26" s="57">
        <v>3.4251935000000002</v>
      </c>
      <c r="L26" s="51">
        <v>-75.06955492374823</v>
      </c>
      <c r="M26" s="51">
        <v>203.65190602836884</v>
      </c>
      <c r="N26" s="51">
        <v>0.11669621522231166</v>
      </c>
      <c r="O26" s="51"/>
      <c r="P26" s="6">
        <f t="shared" si="2"/>
        <v>85.19700000000002</v>
      </c>
      <c r="Q26" s="6">
        <f t="shared" si="0"/>
        <v>769.5298704999999</v>
      </c>
      <c r="R26" s="6">
        <f t="shared" si="1"/>
        <v>1702.2902491</v>
      </c>
      <c r="S26" s="51">
        <f t="shared" si="3"/>
        <v>121.2117182655875</v>
      </c>
      <c r="T26" s="51">
        <f t="shared" si="4"/>
        <v>1898.0636044696407</v>
      </c>
      <c r="U26" s="74">
        <f t="shared" si="5"/>
        <v>0.0811354098478757</v>
      </c>
      <c r="V26" s="12"/>
      <c r="W26" s="6">
        <v>-82.94100000000002</v>
      </c>
      <c r="X26" s="6">
        <v>-742.0518733</v>
      </c>
      <c r="Y26" s="6">
        <v>-1695.4398621</v>
      </c>
      <c r="Z26" s="51">
        <v>128.47996522940656</v>
      </c>
      <c r="AA26" s="51">
        <v>1944.1517007270224</v>
      </c>
    </row>
    <row r="27" spans="1:27" ht="12.75">
      <c r="A27" s="12" t="s">
        <v>121</v>
      </c>
      <c r="B27" s="57">
        <v>3690.8975899999996</v>
      </c>
      <c r="C27" s="57">
        <v>3291.1443922000003</v>
      </c>
      <c r="D27" s="57">
        <v>4202.840993300001</v>
      </c>
      <c r="E27" s="58">
        <v>27.701507210097446</v>
      </c>
      <c r="F27" s="58">
        <v>13.870430994537614</v>
      </c>
      <c r="G27" s="58">
        <v>0.2886960535697601</v>
      </c>
      <c r="H27" s="3"/>
      <c r="I27" s="57">
        <v>1670.12423</v>
      </c>
      <c r="J27" s="57">
        <v>2172.7002622000005</v>
      </c>
      <c r="K27" s="57">
        <v>6674.212535199999</v>
      </c>
      <c r="L27" s="51">
        <v>207.1851488820609</v>
      </c>
      <c r="M27" s="51">
        <v>299.6237175242946</v>
      </c>
      <c r="N27" s="51">
        <v>0.2886960535697601</v>
      </c>
      <c r="O27" s="51"/>
      <c r="P27" s="6">
        <f t="shared" si="2"/>
        <v>5361.02182</v>
      </c>
      <c r="Q27" s="6">
        <f t="shared" si="0"/>
        <v>5463.844654400001</v>
      </c>
      <c r="R27" s="6">
        <f t="shared" si="1"/>
        <v>10877.0535285</v>
      </c>
      <c r="S27" s="51">
        <f t="shared" si="3"/>
        <v>99.07325732148655</v>
      </c>
      <c r="T27" s="51">
        <f t="shared" si="4"/>
        <v>102.89142431619501</v>
      </c>
      <c r="U27" s="74">
        <f t="shared" si="5"/>
        <v>0.5184275692342801</v>
      </c>
      <c r="V27" s="12"/>
      <c r="W27" s="6">
        <v>-2020.7733599999997</v>
      </c>
      <c r="X27" s="6">
        <v>-1118.4441299999999</v>
      </c>
      <c r="Y27" s="6">
        <v>2471.371541899998</v>
      </c>
      <c r="Z27" s="51">
        <v>-320.96513143665015</v>
      </c>
      <c r="AA27" s="51">
        <v>-222.298303749412</v>
      </c>
    </row>
    <row r="28" spans="1:27" ht="12.75">
      <c r="A28" s="12" t="s">
        <v>50</v>
      </c>
      <c r="B28" s="57">
        <v>3431.03566</v>
      </c>
      <c r="C28" s="57">
        <v>8575.293520000001</v>
      </c>
      <c r="D28" s="57">
        <v>8166.537773800001</v>
      </c>
      <c r="E28" s="58">
        <v>-4.766667697690664</v>
      </c>
      <c r="F28" s="58">
        <v>138.01961224151196</v>
      </c>
      <c r="G28" s="58">
        <v>0.5609651258239129</v>
      </c>
      <c r="H28" s="3"/>
      <c r="I28" s="57">
        <v>1218.84171</v>
      </c>
      <c r="J28" s="57">
        <v>2013.9199773999994</v>
      </c>
      <c r="K28" s="57">
        <v>4503.4566694000005</v>
      </c>
      <c r="L28" s="51">
        <v>123.61646539769816</v>
      </c>
      <c r="M28" s="51">
        <v>269.48658980500437</v>
      </c>
      <c r="N28" s="51">
        <v>0.5609651258239129</v>
      </c>
      <c r="O28" s="51"/>
      <c r="P28" s="6">
        <f t="shared" si="2"/>
        <v>4649.87737</v>
      </c>
      <c r="Q28" s="6">
        <f t="shared" si="0"/>
        <v>10589.2134974</v>
      </c>
      <c r="R28" s="6">
        <f t="shared" si="1"/>
        <v>12669.994443200001</v>
      </c>
      <c r="S28" s="51">
        <f t="shared" si="3"/>
        <v>19.6500046609779</v>
      </c>
      <c r="T28" s="51">
        <f t="shared" si="4"/>
        <v>172.4801846376435</v>
      </c>
      <c r="U28" s="74">
        <f t="shared" si="5"/>
        <v>0.6038836164765881</v>
      </c>
      <c r="V28" s="12"/>
      <c r="W28" s="6">
        <v>-2212.19395</v>
      </c>
      <c r="X28" s="6">
        <v>-6561.373542600002</v>
      </c>
      <c r="Y28" s="6">
        <v>-3663.0811044</v>
      </c>
      <c r="Z28" s="51">
        <v>-44.172038360302345</v>
      </c>
      <c r="AA28" s="51">
        <v>65.58589288249343</v>
      </c>
    </row>
    <row r="29" spans="1:27" ht="12.75">
      <c r="A29" s="56" t="s">
        <v>51</v>
      </c>
      <c r="B29" s="57">
        <v>24287.524890000004</v>
      </c>
      <c r="C29" s="57">
        <v>28999.124718599996</v>
      </c>
      <c r="D29" s="57">
        <v>32573.7270378</v>
      </c>
      <c r="E29" s="58">
        <v>12.32658693628521</v>
      </c>
      <c r="F29" s="58">
        <v>34.1171123254791</v>
      </c>
      <c r="G29" s="58">
        <v>2.2375118308931454</v>
      </c>
      <c r="H29" s="3"/>
      <c r="I29" s="57">
        <v>1144.61599</v>
      </c>
      <c r="J29" s="57">
        <v>742.1777213000001</v>
      </c>
      <c r="K29" s="57">
        <v>689.819176</v>
      </c>
      <c r="L29" s="51">
        <v>-7.054718000466082</v>
      </c>
      <c r="M29" s="51">
        <v>-39.733571605967164</v>
      </c>
      <c r="N29" s="51">
        <v>2.2375118308931454</v>
      </c>
      <c r="O29" s="51"/>
      <c r="P29" s="6">
        <f t="shared" si="2"/>
        <v>25432.140880000003</v>
      </c>
      <c r="Q29" s="6">
        <f t="shared" si="0"/>
        <v>29741.302439899995</v>
      </c>
      <c r="R29" s="6">
        <f t="shared" si="1"/>
        <v>33263.5462138</v>
      </c>
      <c r="S29" s="51">
        <f t="shared" si="3"/>
        <v>11.84293721170286</v>
      </c>
      <c r="T29" s="51">
        <f t="shared" si="4"/>
        <v>30.793338912174164</v>
      </c>
      <c r="U29" s="74">
        <f t="shared" si="5"/>
        <v>1.585423788027511</v>
      </c>
      <c r="V29" s="12"/>
      <c r="W29" s="6">
        <v>-23142.908900000006</v>
      </c>
      <c r="X29" s="6">
        <v>-28256.946997299998</v>
      </c>
      <c r="Y29" s="6">
        <v>-31883.9078618</v>
      </c>
      <c r="Z29" s="51">
        <v>12.835643089278406</v>
      </c>
      <c r="AA29" s="51">
        <v>37.769664131547415</v>
      </c>
    </row>
    <row r="30" spans="1:27" ht="12.75">
      <c r="A30" s="56" t="s">
        <v>52</v>
      </c>
      <c r="B30" s="57">
        <v>466.99682</v>
      </c>
      <c r="C30" s="57">
        <v>451.22420359999995</v>
      </c>
      <c r="D30" s="57">
        <v>1002.2995559000002</v>
      </c>
      <c r="E30" s="51">
        <v>122.12894341734292</v>
      </c>
      <c r="F30" s="51">
        <v>114.62663405288288</v>
      </c>
      <c r="G30" s="51">
        <v>0.06884864945981518</v>
      </c>
      <c r="H30" s="6"/>
      <c r="I30" s="57">
        <v>3496.57779</v>
      </c>
      <c r="J30" s="57">
        <v>4146.009276800001</v>
      </c>
      <c r="K30" s="57">
        <v>4032.626717</v>
      </c>
      <c r="L30" s="51">
        <v>-2.734739655177833</v>
      </c>
      <c r="M30" s="51">
        <v>15.330673566967889</v>
      </c>
      <c r="N30" s="51">
        <v>0.06884864945981518</v>
      </c>
      <c r="O30" s="51"/>
      <c r="P30" s="6">
        <f t="shared" si="2"/>
        <v>3963.5746099999997</v>
      </c>
      <c r="Q30" s="6">
        <f t="shared" si="0"/>
        <v>4597.233480400001</v>
      </c>
      <c r="R30" s="6">
        <f t="shared" si="1"/>
        <v>5034.9262729</v>
      </c>
      <c r="S30" s="51">
        <f t="shared" si="3"/>
        <v>9.520786672377483</v>
      </c>
      <c r="T30" s="51">
        <f t="shared" si="4"/>
        <v>27.02993555859922</v>
      </c>
      <c r="U30" s="74">
        <f t="shared" si="5"/>
        <v>0.23997717599660706</v>
      </c>
      <c r="V30" s="12"/>
      <c r="W30" s="6">
        <v>3029.58097</v>
      </c>
      <c r="X30" s="6">
        <v>3694.7850732000015</v>
      </c>
      <c r="Y30" s="6">
        <v>3030.3271611</v>
      </c>
      <c r="Z30" s="51">
        <v>-17.98366884503308</v>
      </c>
      <c r="AA30" s="51">
        <v>0.02463017517568744</v>
      </c>
    </row>
    <row r="31" spans="1:27" ht="12.75">
      <c r="A31" s="56" t="s">
        <v>53</v>
      </c>
      <c r="B31" s="57">
        <v>8444.365139999998</v>
      </c>
      <c r="C31" s="57">
        <v>8317.647913</v>
      </c>
      <c r="D31" s="57">
        <v>9141.561884399993</v>
      </c>
      <c r="E31" s="51">
        <v>9.905612500287035</v>
      </c>
      <c r="F31" s="51">
        <v>8.256354774350697</v>
      </c>
      <c r="G31" s="51">
        <v>0.6279402060885045</v>
      </c>
      <c r="H31" s="6"/>
      <c r="I31" s="57">
        <v>2872.6587100000006</v>
      </c>
      <c r="J31" s="57">
        <v>3832.5439318000003</v>
      </c>
      <c r="K31" s="57">
        <v>6124.042959000001</v>
      </c>
      <c r="L31" s="51">
        <v>59.79054820967886</v>
      </c>
      <c r="M31" s="51">
        <v>113.18379860724912</v>
      </c>
      <c r="N31" s="51">
        <v>0.6279402060885045</v>
      </c>
      <c r="O31" s="51"/>
      <c r="P31" s="6">
        <f t="shared" si="2"/>
        <v>11317.023849999998</v>
      </c>
      <c r="Q31" s="6">
        <f t="shared" si="0"/>
        <v>12150.191844800001</v>
      </c>
      <c r="R31" s="6">
        <f t="shared" si="1"/>
        <v>15265.604843399993</v>
      </c>
      <c r="S31" s="51">
        <f t="shared" si="3"/>
        <v>25.64085438645411</v>
      </c>
      <c r="T31" s="51">
        <f t="shared" si="4"/>
        <v>34.89063066169996</v>
      </c>
      <c r="U31" s="74">
        <f t="shared" si="5"/>
        <v>0.7275968984724034</v>
      </c>
      <c r="V31" s="12"/>
      <c r="W31" s="6">
        <v>-5571.706429999997</v>
      </c>
      <c r="X31" s="6">
        <v>-4485.1039812</v>
      </c>
      <c r="Y31" s="6">
        <v>-3017.5189253999915</v>
      </c>
      <c r="Z31" s="51">
        <v>-32.72131620474387</v>
      </c>
      <c r="AA31" s="51">
        <v>-45.84210486840038</v>
      </c>
    </row>
    <row r="32" spans="1:27" ht="12.75">
      <c r="A32" s="12"/>
      <c r="B32" s="57"/>
      <c r="C32" s="6"/>
      <c r="D32" s="6"/>
      <c r="E32" s="51"/>
      <c r="F32" s="51"/>
      <c r="G32" s="51"/>
      <c r="H32" s="6"/>
      <c r="I32" s="57"/>
      <c r="J32" s="6"/>
      <c r="K32" s="6"/>
      <c r="L32" s="51"/>
      <c r="M32" s="51"/>
      <c r="N32" s="51"/>
      <c r="O32" s="51"/>
      <c r="P32" s="6"/>
      <c r="Q32" s="6"/>
      <c r="R32" s="6"/>
      <c r="S32" s="51"/>
      <c r="T32" s="51"/>
      <c r="U32" s="74"/>
      <c r="V32" s="12"/>
      <c r="W32" s="6"/>
      <c r="X32" s="6"/>
      <c r="Y32" s="6"/>
      <c r="Z32" s="51"/>
      <c r="AA32" s="51"/>
    </row>
    <row r="33" spans="1:27" ht="12.75">
      <c r="A33" s="12" t="s">
        <v>118</v>
      </c>
      <c r="B33" s="57">
        <v>2652.0635800000005</v>
      </c>
      <c r="C33" s="57">
        <v>6108.5025045</v>
      </c>
      <c r="D33" s="57">
        <v>5664.491170000001</v>
      </c>
      <c r="E33" s="51">
        <v>-7.2687427757114875</v>
      </c>
      <c r="F33" s="51">
        <v>113.5880607357083</v>
      </c>
      <c r="G33" s="51">
        <v>0.3890978147559492</v>
      </c>
      <c r="H33" s="6"/>
      <c r="I33" s="57">
        <v>125971.32188000003</v>
      </c>
      <c r="J33" s="57">
        <v>53375.590127100004</v>
      </c>
      <c r="K33" s="57">
        <v>52812.41026</v>
      </c>
      <c r="L33" s="51">
        <v>-1.055126258574262</v>
      </c>
      <c r="M33" s="51">
        <v>-58.07584657219921</v>
      </c>
      <c r="N33" s="51">
        <v>0.3890978147559492</v>
      </c>
      <c r="O33" s="51"/>
      <c r="P33" s="6">
        <f t="shared" si="2"/>
        <v>128623.38546000003</v>
      </c>
      <c r="Q33" s="6">
        <f t="shared" si="0"/>
        <v>59484.092631600004</v>
      </c>
      <c r="R33" s="6">
        <f t="shared" si="1"/>
        <v>58476.90143</v>
      </c>
      <c r="S33" s="51">
        <f t="shared" si="3"/>
        <v>-1.6932110032135768</v>
      </c>
      <c r="T33" s="51">
        <f t="shared" si="4"/>
        <v>-54.53633783555989</v>
      </c>
      <c r="U33" s="74">
        <f t="shared" si="5"/>
        <v>2.787155343611537</v>
      </c>
      <c r="V33" s="12"/>
      <c r="W33" s="6">
        <v>123319.25830000003</v>
      </c>
      <c r="X33" s="6">
        <v>47267.087622600004</v>
      </c>
      <c r="Y33" s="6">
        <v>47147.919089999996</v>
      </c>
      <c r="Z33" s="51">
        <v>-0.25211735817424596</v>
      </c>
      <c r="AA33" s="51">
        <v>-61.76759434012912</v>
      </c>
    </row>
    <row r="34" spans="1:27" ht="12.75">
      <c r="A34" s="12" t="s">
        <v>120</v>
      </c>
      <c r="B34" s="57">
        <v>0</v>
      </c>
      <c r="C34" s="57">
        <v>156.064718</v>
      </c>
      <c r="D34" s="57">
        <v>89.6857</v>
      </c>
      <c r="E34" s="51">
        <v>-42.53300736429101</v>
      </c>
      <c r="F34" s="51"/>
      <c r="G34" s="51">
        <v>0.006160572739467723</v>
      </c>
      <c r="H34" s="6"/>
      <c r="I34" s="57">
        <v>0</v>
      </c>
      <c r="J34" s="57">
        <v>5154.210493099999</v>
      </c>
      <c r="K34" s="57">
        <v>6112.786500000002</v>
      </c>
      <c r="L34" s="51">
        <v>18.597921217677452</v>
      </c>
      <c r="M34" s="51"/>
      <c r="N34" s="51">
        <v>0.006160572739467723</v>
      </c>
      <c r="O34" s="51"/>
      <c r="P34" s="6">
        <f t="shared" si="2"/>
        <v>0</v>
      </c>
      <c r="Q34" s="6">
        <f t="shared" si="0"/>
        <v>5310.275211099999</v>
      </c>
      <c r="R34" s="6">
        <f t="shared" si="1"/>
        <v>6202.472200000002</v>
      </c>
      <c r="S34" s="51">
        <f t="shared" si="3"/>
        <v>16.801332387350755</v>
      </c>
      <c r="T34" s="51"/>
      <c r="U34" s="74">
        <f t="shared" si="5"/>
        <v>0.2956253343300993</v>
      </c>
      <c r="V34" s="12"/>
      <c r="W34" s="6">
        <v>0</v>
      </c>
      <c r="X34" s="6">
        <v>4998.1457751</v>
      </c>
      <c r="Y34" s="6">
        <v>6023.100800000002</v>
      </c>
      <c r="Z34" s="51">
        <v>20.506705306719383</v>
      </c>
      <c r="AA34" s="51"/>
    </row>
    <row r="35" spans="1:27" ht="12.75">
      <c r="A35" s="12" t="s">
        <v>54</v>
      </c>
      <c r="B35" s="57">
        <v>63038.725379999996</v>
      </c>
      <c r="C35" s="57">
        <v>65472.71454289997</v>
      </c>
      <c r="D35" s="57">
        <v>77150.49668000003</v>
      </c>
      <c r="E35" s="51">
        <v>17.836105037997726</v>
      </c>
      <c r="F35" s="51">
        <v>22.385876641594038</v>
      </c>
      <c r="G35" s="51">
        <v>5.299520956888369</v>
      </c>
      <c r="H35" s="6"/>
      <c r="I35" s="57">
        <v>77877.33935000002</v>
      </c>
      <c r="J35" s="57">
        <v>77133.47890580005</v>
      </c>
      <c r="K35" s="57">
        <v>79017.50575999999</v>
      </c>
      <c r="L35" s="51">
        <v>2.4425539738727906</v>
      </c>
      <c r="M35" s="51">
        <v>1.46405413887571</v>
      </c>
      <c r="N35" s="51">
        <v>5.299520956888369</v>
      </c>
      <c r="O35" s="51"/>
      <c r="P35" s="6">
        <f t="shared" si="2"/>
        <v>140916.06473</v>
      </c>
      <c r="Q35" s="6">
        <f t="shared" si="0"/>
        <v>142606.1934487</v>
      </c>
      <c r="R35" s="6">
        <f t="shared" si="1"/>
        <v>156168.00244</v>
      </c>
      <c r="S35" s="51">
        <f t="shared" si="3"/>
        <v>9.509971946750412</v>
      </c>
      <c r="T35" s="51">
        <f t="shared" si="4"/>
        <v>10.823420125464935</v>
      </c>
      <c r="U35" s="74">
        <f t="shared" si="5"/>
        <v>7.443357494288931</v>
      </c>
      <c r="V35" s="12"/>
      <c r="W35" s="6">
        <v>14838.613970000028</v>
      </c>
      <c r="X35" s="6">
        <v>11660.764362900074</v>
      </c>
      <c r="Y35" s="6">
        <v>1867.0090799999598</v>
      </c>
      <c r="Z35" s="51">
        <v>-83.98896485774087</v>
      </c>
      <c r="AA35" s="51">
        <v>-87.4179011343338</v>
      </c>
    </row>
    <row r="36" spans="1:27" ht="12.75">
      <c r="A36" s="12" t="s">
        <v>122</v>
      </c>
      <c r="B36" s="57">
        <v>0</v>
      </c>
      <c r="C36" s="57">
        <v>25.792210999999998</v>
      </c>
      <c r="D36" s="57">
        <v>430.9107</v>
      </c>
      <c r="E36" s="51">
        <v>1570.7008949329704</v>
      </c>
      <c r="F36" s="51"/>
      <c r="G36" s="51">
        <v>0.02959955390396634</v>
      </c>
      <c r="H36" s="6"/>
      <c r="I36" s="57">
        <v>0</v>
      </c>
      <c r="J36" s="57">
        <v>15334.56880989999</v>
      </c>
      <c r="K36" s="57">
        <v>11648.875369999998</v>
      </c>
      <c r="L36" s="51">
        <v>-24.035194504592212</v>
      </c>
      <c r="M36" s="51"/>
      <c r="N36" s="51">
        <v>0.02959955390396634</v>
      </c>
      <c r="O36" s="51"/>
      <c r="P36" s="6">
        <f t="shared" si="2"/>
        <v>0</v>
      </c>
      <c r="Q36" s="6">
        <f t="shared" si="0"/>
        <v>15360.36102089999</v>
      </c>
      <c r="R36" s="6">
        <f t="shared" si="1"/>
        <v>12079.786069999998</v>
      </c>
      <c r="S36" s="51">
        <f t="shared" si="3"/>
        <v>-21.35740785282519</v>
      </c>
      <c r="T36" s="51"/>
      <c r="U36" s="74">
        <f t="shared" si="5"/>
        <v>0.5757528095941847</v>
      </c>
      <c r="V36" s="12"/>
      <c r="W36" s="6">
        <v>0</v>
      </c>
      <c r="X36" s="6">
        <v>15308.77659889999</v>
      </c>
      <c r="Y36" s="6">
        <v>11217.964669999998</v>
      </c>
      <c r="Z36" s="51">
        <v>-26.722004220728763</v>
      </c>
      <c r="AA36" s="51"/>
    </row>
    <row r="37" spans="1:27" ht="12.75">
      <c r="A37" s="12" t="s">
        <v>55</v>
      </c>
      <c r="B37" s="57">
        <v>5764.718059999998</v>
      </c>
      <c r="C37" s="57">
        <v>6965.543918500001</v>
      </c>
      <c r="D37" s="57">
        <v>6324.6830199999995</v>
      </c>
      <c r="E37" s="51">
        <v>-9.200443009165724</v>
      </c>
      <c r="F37" s="51">
        <v>9.713657357945465</v>
      </c>
      <c r="G37" s="51">
        <v>0.4344468493727137</v>
      </c>
      <c r="H37" s="6"/>
      <c r="I37" s="57">
        <v>25057.514749999984</v>
      </c>
      <c r="J37" s="57">
        <v>18482.420397300004</v>
      </c>
      <c r="K37" s="57">
        <v>19721.233250000005</v>
      </c>
      <c r="L37" s="51">
        <v>6.702654879990575</v>
      </c>
      <c r="M37" s="51">
        <v>-21.29613233092074</v>
      </c>
      <c r="N37" s="51">
        <v>0.4344468493727137</v>
      </c>
      <c r="O37" s="51"/>
      <c r="P37" s="6">
        <f t="shared" si="2"/>
        <v>30822.232809999983</v>
      </c>
      <c r="Q37" s="6">
        <f t="shared" si="0"/>
        <v>25447.964315800004</v>
      </c>
      <c r="R37" s="6">
        <f t="shared" si="1"/>
        <v>26045.916270000005</v>
      </c>
      <c r="S37" s="51">
        <f t="shared" si="3"/>
        <v>2.349704466650593</v>
      </c>
      <c r="T37" s="51">
        <f t="shared" si="4"/>
        <v>-15.496335289669034</v>
      </c>
      <c r="U37" s="74">
        <f t="shared" si="5"/>
        <v>1.2414134972265611</v>
      </c>
      <c r="V37" s="12"/>
      <c r="W37" s="6">
        <v>19292.796689999985</v>
      </c>
      <c r="X37" s="6">
        <v>11516.876478800003</v>
      </c>
      <c r="Y37" s="6">
        <v>13396.550230000004</v>
      </c>
      <c r="Z37" s="51">
        <v>16.321037693336933</v>
      </c>
      <c r="AA37" s="51">
        <v>-30.561906367137397</v>
      </c>
    </row>
    <row r="38" spans="1:27" ht="12.75">
      <c r="A38" s="12" t="s">
        <v>152</v>
      </c>
      <c r="B38" s="57">
        <v>8.782</v>
      </c>
      <c r="C38" s="57">
        <v>16868.858526400003</v>
      </c>
      <c r="D38" s="57">
        <v>25494.09569</v>
      </c>
      <c r="E38" s="51">
        <v>51.13112514460522</v>
      </c>
      <c r="F38" s="51"/>
      <c r="G38" s="51">
        <v>1.7512070589313076</v>
      </c>
      <c r="H38" s="6"/>
      <c r="I38" s="57">
        <v>40.393</v>
      </c>
      <c r="J38" s="57">
        <v>15928.885545400011</v>
      </c>
      <c r="K38" s="57">
        <v>24200.192719999995</v>
      </c>
      <c r="L38" s="51">
        <v>51.92646498102684</v>
      </c>
      <c r="M38" s="51">
        <v>59811.847894437145</v>
      </c>
      <c r="N38" s="51">
        <v>1.7512070589313076</v>
      </c>
      <c r="O38" s="51"/>
      <c r="P38" s="6">
        <f t="shared" si="2"/>
        <v>49.175</v>
      </c>
      <c r="Q38" s="6">
        <f t="shared" si="0"/>
        <v>32797.744071800014</v>
      </c>
      <c r="R38" s="6">
        <f t="shared" si="1"/>
        <v>49694.288409999994</v>
      </c>
      <c r="S38" s="51">
        <f t="shared" si="3"/>
        <v>51.517397968623925</v>
      </c>
      <c r="T38" s="51">
        <f t="shared" si="4"/>
        <v>100956.00083375697</v>
      </c>
      <c r="U38" s="74">
        <f t="shared" si="5"/>
        <v>2.36855404615963</v>
      </c>
      <c r="V38" s="12"/>
      <c r="W38" s="6">
        <v>31.611</v>
      </c>
      <c r="X38" s="6">
        <v>-939.9729809999917</v>
      </c>
      <c r="Y38" s="6">
        <v>-1293.9029700000028</v>
      </c>
      <c r="Z38" s="51">
        <v>37.65320877877599</v>
      </c>
      <c r="AA38" s="51">
        <v>-4193.204802125851</v>
      </c>
    </row>
    <row r="39" spans="1:27" ht="12.75">
      <c r="A39" s="12"/>
      <c r="B39" s="57"/>
      <c r="C39" s="6"/>
      <c r="D39" s="6"/>
      <c r="E39" s="51"/>
      <c r="F39" s="51"/>
      <c r="G39" s="51"/>
      <c r="H39" s="6"/>
      <c r="I39" s="6"/>
      <c r="J39" s="6"/>
      <c r="K39" s="6"/>
      <c r="L39" s="51"/>
      <c r="M39" s="51"/>
      <c r="N39" s="51"/>
      <c r="O39" s="51"/>
      <c r="P39" s="6"/>
      <c r="Q39" s="6"/>
      <c r="R39" s="6"/>
      <c r="S39" s="51"/>
      <c r="T39" s="51"/>
      <c r="U39" s="74"/>
      <c r="V39" s="12"/>
      <c r="W39" s="6"/>
      <c r="X39" s="6"/>
      <c r="Y39" s="6"/>
      <c r="Z39" s="51"/>
      <c r="AA39" s="51"/>
    </row>
    <row r="40" spans="1:27" ht="12.75">
      <c r="A40" s="59" t="s">
        <v>124</v>
      </c>
      <c r="B40" s="6">
        <v>605877.8925300001</v>
      </c>
      <c r="C40" s="6">
        <v>959984.9512048999</v>
      </c>
      <c r="D40" s="6">
        <v>1135947.3975298004</v>
      </c>
      <c r="E40" s="51">
        <v>18.329708825544174</v>
      </c>
      <c r="F40" s="51">
        <v>87.48784392616767</v>
      </c>
      <c r="G40" s="51">
        <v>78.02901210216781</v>
      </c>
      <c r="H40" s="6"/>
      <c r="I40" s="57">
        <v>95368.92356</v>
      </c>
      <c r="J40" s="57">
        <v>291815.49049309996</v>
      </c>
      <c r="K40" s="6">
        <v>403208.7728091</v>
      </c>
      <c r="L40" s="51">
        <v>38.17250486866595</v>
      </c>
      <c r="M40" s="51">
        <v>322.78842809358855</v>
      </c>
      <c r="N40" s="51">
        <v>78.02901210216781</v>
      </c>
      <c r="O40" s="51"/>
      <c r="P40" s="6">
        <f t="shared" si="2"/>
        <v>701246.8160900001</v>
      </c>
      <c r="Q40" s="6">
        <f t="shared" si="0"/>
        <v>1251800.4416979998</v>
      </c>
      <c r="R40" s="6">
        <f t="shared" si="1"/>
        <v>1539156.1703389003</v>
      </c>
      <c r="S40" s="51">
        <f t="shared" si="3"/>
        <v>22.95539441183756</v>
      </c>
      <c r="T40" s="51">
        <f t="shared" si="4"/>
        <v>119.48850747314629</v>
      </c>
      <c r="U40" s="74">
        <f t="shared" si="5"/>
        <v>73.36003173745341</v>
      </c>
      <c r="V40" s="12"/>
      <c r="W40" s="6">
        <v>-510508.96897000005</v>
      </c>
      <c r="X40" s="6">
        <v>-668169.4607118</v>
      </c>
      <c r="Y40" s="6">
        <v>-732738.6247207004</v>
      </c>
      <c r="Z40" s="51">
        <v>9.66359102077412</v>
      </c>
      <c r="AA40" s="51">
        <v>43.530999308213836</v>
      </c>
    </row>
    <row r="41" spans="1:27" ht="12.75">
      <c r="A41" s="60" t="s">
        <v>56</v>
      </c>
      <c r="B41" s="6">
        <v>481430.88041000016</v>
      </c>
      <c r="C41" s="6">
        <v>750545.0463451998</v>
      </c>
      <c r="D41" s="6">
        <v>909067.706278</v>
      </c>
      <c r="E41" s="51">
        <v>21.121005421957122</v>
      </c>
      <c r="F41" s="51">
        <v>88.82621436826244</v>
      </c>
      <c r="G41" s="51">
        <v>62.444489251092406</v>
      </c>
      <c r="H41" s="6"/>
      <c r="I41" s="6">
        <v>83188.03294000003</v>
      </c>
      <c r="J41" s="6">
        <v>254744.000341</v>
      </c>
      <c r="K41" s="6">
        <v>326898.5486021</v>
      </c>
      <c r="L41" s="51">
        <v>28.324336653469373</v>
      </c>
      <c r="M41" s="51">
        <v>292.9634312159754</v>
      </c>
      <c r="N41" s="51">
        <v>62.444489251092406</v>
      </c>
      <c r="O41" s="51"/>
      <c r="P41" s="6">
        <f t="shared" si="2"/>
        <v>564618.9133500002</v>
      </c>
      <c r="Q41" s="6">
        <f t="shared" si="0"/>
        <v>1005289.0466861998</v>
      </c>
      <c r="R41" s="6">
        <f t="shared" si="1"/>
        <v>1235966.2548801</v>
      </c>
      <c r="S41" s="51">
        <f t="shared" si="3"/>
        <v>22.946356468748633</v>
      </c>
      <c r="T41" s="51">
        <f t="shared" si="4"/>
        <v>118.90273698889362</v>
      </c>
      <c r="U41" s="74">
        <f t="shared" si="5"/>
        <v>58.90924224048116</v>
      </c>
      <c r="V41" s="12"/>
      <c r="W41" s="6">
        <v>-398242.84747000015</v>
      </c>
      <c r="X41" s="6">
        <v>-495801.0460041998</v>
      </c>
      <c r="Y41" s="6">
        <v>-582169.1576759</v>
      </c>
      <c r="Z41" s="51">
        <v>17.419913162298712</v>
      </c>
      <c r="AA41" s="51">
        <v>46.18446040509369</v>
      </c>
    </row>
    <row r="42" spans="1:27" ht="12.75">
      <c r="A42" s="60" t="s">
        <v>129</v>
      </c>
      <c r="B42" s="6">
        <v>124447.01211999998</v>
      </c>
      <c r="C42" s="6">
        <v>209439.9048597</v>
      </c>
      <c r="D42" s="6">
        <v>226879.69125180008</v>
      </c>
      <c r="E42" s="51">
        <v>8.32686894304247</v>
      </c>
      <c r="F42" s="51">
        <v>82.31027598559598</v>
      </c>
      <c r="G42" s="51">
        <v>15.5845228510754</v>
      </c>
      <c r="H42" s="6"/>
      <c r="I42" s="6">
        <v>12180.890619999998</v>
      </c>
      <c r="J42" s="6">
        <v>37071.49015209999</v>
      </c>
      <c r="K42" s="6">
        <v>76310.22420699999</v>
      </c>
      <c r="L42" s="51">
        <v>105.84612027708638</v>
      </c>
      <c r="M42" s="51">
        <v>526.4749154031891</v>
      </c>
      <c r="N42" s="51">
        <v>15.5845228510754</v>
      </c>
      <c r="O42" s="51"/>
      <c r="P42" s="6">
        <f t="shared" si="2"/>
        <v>136627.90274</v>
      </c>
      <c r="Q42" s="6">
        <f t="shared" si="0"/>
        <v>246511.3950118</v>
      </c>
      <c r="R42" s="6">
        <f t="shared" si="1"/>
        <v>303189.91545880004</v>
      </c>
      <c r="S42" s="51">
        <f t="shared" si="3"/>
        <v>22.992251714890074</v>
      </c>
      <c r="T42" s="51">
        <f t="shared" si="4"/>
        <v>121.90922160004462</v>
      </c>
      <c r="U42" s="74">
        <f t="shared" si="5"/>
        <v>14.450789496972236</v>
      </c>
      <c r="V42" s="12"/>
      <c r="W42" s="6">
        <v>-112266.12149999998</v>
      </c>
      <c r="X42" s="6">
        <v>-172368.41470760002</v>
      </c>
      <c r="Y42" s="6">
        <v>-150569.46704480008</v>
      </c>
      <c r="Z42" s="51">
        <v>-12.646718193573307</v>
      </c>
      <c r="AA42" s="51">
        <v>34.11834757718972</v>
      </c>
    </row>
    <row r="43" spans="1:27" ht="12.75">
      <c r="A43" s="60" t="s">
        <v>57</v>
      </c>
      <c r="B43" s="6">
        <v>71464.28902</v>
      </c>
      <c r="C43" s="6">
        <v>95597.47642129997</v>
      </c>
      <c r="D43" s="6">
        <v>115154.36296000001</v>
      </c>
      <c r="E43" s="51">
        <v>20.457534310333102</v>
      </c>
      <c r="F43" s="51">
        <v>61.13553292018747</v>
      </c>
      <c r="G43" s="51">
        <v>7.910032806591774</v>
      </c>
      <c r="H43" s="12"/>
      <c r="I43" s="6">
        <v>228946.56898000004</v>
      </c>
      <c r="J43" s="6">
        <v>185409.15427860006</v>
      </c>
      <c r="K43" s="6">
        <v>193513.00386</v>
      </c>
      <c r="L43" s="51">
        <v>4.370792592701704</v>
      </c>
      <c r="M43" s="51">
        <v>-15.47678363465468</v>
      </c>
      <c r="N43" s="51">
        <v>7.910032806591774</v>
      </c>
      <c r="O43" s="51"/>
      <c r="P43" s="6">
        <f t="shared" si="2"/>
        <v>300410.858</v>
      </c>
      <c r="Q43" s="6">
        <f t="shared" si="0"/>
        <v>281006.63069990004</v>
      </c>
      <c r="R43" s="6">
        <f t="shared" si="1"/>
        <v>308667.36682</v>
      </c>
      <c r="S43" s="51">
        <f t="shared" si="3"/>
        <v>9.843446060758666</v>
      </c>
      <c r="T43" s="51">
        <f t="shared" si="4"/>
        <v>2.7484055919177166</v>
      </c>
      <c r="U43" s="74">
        <f t="shared" si="5"/>
        <v>14.71185852521094</v>
      </c>
      <c r="V43" s="12"/>
      <c r="W43" s="6">
        <v>157482.27996000004</v>
      </c>
      <c r="X43" s="6">
        <v>89811.67785730009</v>
      </c>
      <c r="Y43" s="6">
        <v>78358.64089999998</v>
      </c>
      <c r="Z43" s="51">
        <v>-12.752280361021207</v>
      </c>
      <c r="AA43" s="51">
        <v>-50.242883885156594</v>
      </c>
    </row>
    <row r="44" spans="1:27" ht="12.75">
      <c r="A44" s="60" t="s">
        <v>58</v>
      </c>
      <c r="B44" s="6">
        <v>81795.79444999996</v>
      </c>
      <c r="C44" s="6">
        <v>124393.0573738002</v>
      </c>
      <c r="D44" s="6">
        <v>204699.57151019952</v>
      </c>
      <c r="E44" s="51">
        <v>64.55867862068769</v>
      </c>
      <c r="F44" s="51">
        <v>150.25684130414314</v>
      </c>
      <c r="G44" s="51">
        <v>14.060955091240416</v>
      </c>
      <c r="H44" s="6"/>
      <c r="I44" s="6">
        <v>83171.35545999993</v>
      </c>
      <c r="J44" s="6">
        <v>41122.200228299946</v>
      </c>
      <c r="K44" s="6">
        <v>45562.366330900055</v>
      </c>
      <c r="L44" s="51">
        <v>10.797491568907901</v>
      </c>
      <c r="M44" s="51">
        <v>-45.218680062497455</v>
      </c>
      <c r="N44" s="51">
        <v>14.060955091240416</v>
      </c>
      <c r="O44" s="51"/>
      <c r="P44" s="6">
        <f t="shared" si="2"/>
        <v>164967.1499099999</v>
      </c>
      <c r="Q44" s="6">
        <f t="shared" si="0"/>
        <v>165515.25760210014</v>
      </c>
      <c r="R44" s="6">
        <f t="shared" si="1"/>
        <v>250261.93784109957</v>
      </c>
      <c r="S44" s="51">
        <f t="shared" si="3"/>
        <v>51.20173298024952</v>
      </c>
      <c r="T44" s="51">
        <f t="shared" si="4"/>
        <v>51.704104712746414</v>
      </c>
      <c r="U44" s="74">
        <f t="shared" si="5"/>
        <v>11.928109737335632</v>
      </c>
      <c r="V44" s="12"/>
      <c r="W44" s="6">
        <v>1375.5610099999758</v>
      </c>
      <c r="X44" s="6">
        <v>-83270.85714550025</v>
      </c>
      <c r="Y44" s="6">
        <v>-159137.20517929946</v>
      </c>
      <c r="Z44" s="51">
        <v>91.10792254874588</v>
      </c>
      <c r="AA44" s="51">
        <v>-11668.894728944248</v>
      </c>
    </row>
    <row r="45" spans="1:27" ht="12.75">
      <c r="A45" s="21" t="s">
        <v>125</v>
      </c>
      <c r="B45" s="19">
        <v>759137.976</v>
      </c>
      <c r="C45" s="19">
        <v>1179975.485</v>
      </c>
      <c r="D45" s="19">
        <v>1455801.332</v>
      </c>
      <c r="E45" s="81">
        <v>23.375557416771244</v>
      </c>
      <c r="F45" s="81">
        <v>91.77032081451287</v>
      </c>
      <c r="G45" s="81">
        <v>100</v>
      </c>
      <c r="H45" s="19"/>
      <c r="I45" s="19">
        <v>407486.848</v>
      </c>
      <c r="J45" s="19">
        <v>518346.845</v>
      </c>
      <c r="K45" s="19">
        <v>642284.143</v>
      </c>
      <c r="L45" s="81">
        <v>23.91010945576413</v>
      </c>
      <c r="M45" s="81">
        <v>57.620827801539264</v>
      </c>
      <c r="N45" s="81">
        <v>100</v>
      </c>
      <c r="O45" s="81"/>
      <c r="P45" s="19">
        <f t="shared" si="2"/>
        <v>1166624.824</v>
      </c>
      <c r="Q45" s="19">
        <f t="shared" si="0"/>
        <v>1698322.33</v>
      </c>
      <c r="R45" s="19">
        <f t="shared" si="1"/>
        <v>2098085.475</v>
      </c>
      <c r="S45" s="81">
        <f t="shared" si="3"/>
        <v>23.53870863842438</v>
      </c>
      <c r="T45" s="81">
        <f t="shared" si="4"/>
        <v>79.84234792864308</v>
      </c>
      <c r="U45" s="88">
        <f t="shared" si="5"/>
        <v>100</v>
      </c>
      <c r="V45" s="21"/>
      <c r="W45" s="19">
        <v>-351651.128</v>
      </c>
      <c r="X45" s="19">
        <v>-661628.6400000001</v>
      </c>
      <c r="Y45" s="19">
        <v>-813517.1889999999</v>
      </c>
      <c r="Z45" s="81">
        <v>22.956767560727087</v>
      </c>
      <c r="AA45" s="81">
        <v>131.34212411796952</v>
      </c>
    </row>
    <row r="47" ht="12.75">
      <c r="A47" t="s">
        <v>59</v>
      </c>
    </row>
  </sheetData>
  <sheetProtection/>
  <mergeCells count="12">
    <mergeCell ref="Z5:AA5"/>
    <mergeCell ref="P3:T3"/>
    <mergeCell ref="P5:R5"/>
    <mergeCell ref="S5:T5"/>
    <mergeCell ref="B3:G3"/>
    <mergeCell ref="I3:N3"/>
    <mergeCell ref="W3:AA3"/>
    <mergeCell ref="B5:D5"/>
    <mergeCell ref="E5:F5"/>
    <mergeCell ref="I5:K5"/>
    <mergeCell ref="L5:M5"/>
    <mergeCell ref="W5:Y5"/>
  </mergeCells>
  <printOptions/>
  <pageMargins left="0.36" right="0.24" top="0.7480314960629921" bottom="0.7480314960629921" header="0.31496062992125984" footer="0.31496062992125984"/>
  <pageSetup fitToHeight="1" fitToWidth="1"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Mateja Kovač</dc:creator>
  <cp:keywords/>
  <dc:description/>
  <cp:lastModifiedBy>Barbara Ferk</cp:lastModifiedBy>
  <cp:lastPrinted>2009-06-23T11:11:14Z</cp:lastPrinted>
  <dcterms:created xsi:type="dcterms:W3CDTF">2007-08-20T12:59:58Z</dcterms:created>
  <dcterms:modified xsi:type="dcterms:W3CDTF">2009-07-22T12:29:02Z</dcterms:modified>
  <cp:category/>
  <cp:version/>
  <cp:contentType/>
  <cp:contentStatus/>
</cp:coreProperties>
</file>